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an Term Comparis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$#,##0"/>
    <numFmt numFmtId="166" formatCode="0.0%"/>
  </numFmts>
  <fonts count="1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  <sz val="11"/>
    </font>
    <font>
      <b val="1"/>
      <sz val="9"/>
    </font>
    <font>
      <b val="1"/>
    </font>
    <font>
      <b val="1"/>
      <color rgb="00006100"/>
    </font>
    <font>
      <i val="1"/>
      <sz val="9"/>
    </font>
    <font>
      <b val="1"/>
      <color rgb="00006100"/>
      <sz val="11"/>
    </font>
    <font>
      <b val="1"/>
      <color rgb="00FFFFFF"/>
      <sz val="11"/>
    </font>
    <font>
      <b val="1"/>
      <sz val="12"/>
    </font>
    <font>
      <b val="1"/>
      <sz val="10"/>
    </font>
    <font>
      <sz val="9"/>
    </font>
  </fonts>
  <fills count="1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  <fill>
      <patternFill patternType="solid">
        <fgColor rgb="0070AD47"/>
        <bgColor rgb="0070AD47"/>
      </patternFill>
    </fill>
    <fill>
      <patternFill patternType="solid">
        <fgColor rgb="00D9E1F2"/>
        <bgColor rgb="00D9E1F2"/>
      </patternFill>
    </fill>
    <fill>
      <patternFill patternType="solid">
        <fgColor rgb="00E2EFDA"/>
        <bgColor rgb="00E2EFDA"/>
      </patternFill>
    </fill>
    <fill>
      <patternFill patternType="solid">
        <fgColor rgb="00ED7D31"/>
        <bgColor rgb="00ED7D31"/>
      </patternFill>
    </fill>
    <fill>
      <patternFill patternType="solid">
        <fgColor rgb="005B9BD5"/>
        <bgColor rgb="005B9BD5"/>
      </patternFill>
    </fill>
    <fill>
      <patternFill patternType="solid">
        <fgColor rgb="0092D050"/>
        <bgColor rgb="0092D050"/>
      </patternFill>
    </fill>
    <fill>
      <patternFill patternType="solid">
        <fgColor rgb="009966CC"/>
        <bgColor rgb="009966CC"/>
      </patternFill>
    </fill>
    <fill>
      <patternFill patternType="solid">
        <fgColor rgb="00FFE699"/>
        <bgColor rgb="00FFE699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pivotButton="0" quotePrefix="0" xfId="0"/>
    <xf numFmtId="164" fontId="0" fillId="4" borderId="1" pivotButton="0" quotePrefix="0" xfId="0"/>
    <xf numFmtId="10" fontId="0" fillId="4" borderId="1" pivotButton="0" quotePrefix="0" xfId="0"/>
    <xf numFmtId="164" fontId="4" fillId="5" borderId="2" pivotButton="0" quotePrefix="0" xfId="0"/>
    <xf numFmtId="0" fontId="3" fillId="6" borderId="0" pivotButton="0" quotePrefix="0" xfId="0"/>
    <xf numFmtId="0" fontId="5" fillId="7" borderId="1" applyAlignment="1" pivotButton="0" quotePrefix="0" xfId="0">
      <alignment horizontal="center" wrapText="1"/>
    </xf>
    <xf numFmtId="0" fontId="6" fillId="0" borderId="0" pivotButton="0" quotePrefix="0" xfId="0"/>
    <xf numFmtId="164" fontId="4" fillId="8" borderId="1" applyAlignment="1" pivotButton="0" quotePrefix="0" xfId="0">
      <alignment horizontal="center"/>
    </xf>
    <xf numFmtId="165" fontId="0" fillId="8" borderId="1" applyAlignment="1" pivotButton="0" quotePrefix="0" xfId="0">
      <alignment horizontal="center"/>
    </xf>
    <xf numFmtId="165" fontId="6" fillId="8" borderId="1" applyAlignment="1" pivotButton="0" quotePrefix="0" xfId="0">
      <alignment horizontal="center"/>
    </xf>
    <xf numFmtId="166" fontId="0" fillId="8" borderId="1" applyAlignment="1" pivotButton="0" quotePrefix="0" xfId="0">
      <alignment horizontal="center"/>
    </xf>
    <xf numFmtId="165" fontId="7" fillId="5" borderId="1" applyAlignment="1" pivotButton="0" quotePrefix="0" xfId="0">
      <alignment horizontal="center"/>
    </xf>
    <xf numFmtId="0" fontId="3" fillId="9" borderId="0" pivotButton="0" quotePrefix="0" xfId="0"/>
    <xf numFmtId="9" fontId="0" fillId="4" borderId="1" pivotButton="0" quotePrefix="0" xfId="0"/>
    <xf numFmtId="0" fontId="6" fillId="8" borderId="1" applyAlignment="1" pivotButton="0" quotePrefix="0" xfId="0">
      <alignment horizontal="center"/>
    </xf>
    <xf numFmtId="0" fontId="3" fillId="10" borderId="0" pivotButton="0" quotePrefix="0" xfId="0"/>
    <xf numFmtId="164" fontId="4" fillId="11" borderId="2" pivotButton="0" quotePrefix="0" xfId="0"/>
    <xf numFmtId="0" fontId="8" fillId="0" borderId="0" pivotButton="0" quotePrefix="0" xfId="0"/>
    <xf numFmtId="164" fontId="9" fillId="5" borderId="2" pivotButton="0" quotePrefix="0" xfId="0"/>
    <xf numFmtId="0" fontId="10" fillId="12" borderId="0" pivotButton="0" quotePrefix="0" xfId="0"/>
    <xf numFmtId="0" fontId="4" fillId="0" borderId="0" pivotButton="0" quotePrefix="0" xfId="0"/>
    <xf numFmtId="0" fontId="11" fillId="13" borderId="2" applyAlignment="1" pivotButton="0" quotePrefix="0" xfId="0">
      <alignment horizontal="center"/>
    </xf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8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0" customHeight="1">
      <c r="A1" s="1" t="inlineStr">
        <is>
          <t>LOAN TERM COMPARISON CALCULATOR</t>
        </is>
      </c>
    </row>
    <row r="2">
      <c r="A2" s="2" t="inlineStr">
        <is>
          <t>Compare different loan terms to find the best balance between monthly payment and total cost</t>
        </is>
      </c>
    </row>
    <row r="4">
      <c r="A4" s="3" t="inlineStr">
        <is>
          <t>LOAN INFORMATION</t>
        </is>
      </c>
    </row>
    <row r="6">
      <c r="A6" t="inlineStr">
        <is>
          <t>Vehicle Price</t>
        </is>
      </c>
      <c r="B6" s="4" t="n">
        <v>30000</v>
      </c>
    </row>
    <row r="7">
      <c r="A7" t="inlineStr">
        <is>
          <t>Down Payment</t>
        </is>
      </c>
      <c r="B7" s="4" t="n">
        <v>5000</v>
      </c>
    </row>
    <row r="8">
      <c r="A8" t="inlineStr">
        <is>
          <t>Trade-In Value</t>
        </is>
      </c>
      <c r="B8" s="4" t="n">
        <v>3000</v>
      </c>
    </row>
    <row r="9">
      <c r="A9" t="inlineStr">
        <is>
          <t>Sales Tax Rate</t>
        </is>
      </c>
      <c r="B9" s="5" t="n">
        <v>0.07000000000000001</v>
      </c>
    </row>
    <row r="10">
      <c r="A10" t="inlineStr">
        <is>
          <t>Fees &amp; Other Costs</t>
        </is>
      </c>
      <c r="B10" s="4" t="n">
        <v>500</v>
      </c>
    </row>
    <row r="11"/>
    <row r="12">
      <c r="A12" t="inlineStr">
        <is>
          <t>Amount to Finance</t>
        </is>
      </c>
      <c r="B12" s="6">
        <f>(B6-B7-B8)*(1+B9)+B10</f>
        <v/>
      </c>
    </row>
    <row r="13"/>
    <row r="14">
      <c r="A14" t="inlineStr">
        <is>
          <t>Interest Rate (APR)</t>
        </is>
      </c>
      <c r="B14" s="5" t="n">
        <v>6.5</v>
      </c>
    </row>
    <row r="15"/>
    <row r="16">
      <c r="A16" s="7" t="inlineStr">
        <is>
          <t>LOAN TERM COMPARISON</t>
        </is>
      </c>
    </row>
    <row r="17"/>
    <row r="18">
      <c r="A18" s="8" t="inlineStr">
        <is>
          <t>Loan Term</t>
        </is>
      </c>
      <c r="B18" s="8" t="inlineStr">
        <is>
          <t>24 Months</t>
        </is>
      </c>
      <c r="C18" s="8" t="inlineStr">
        <is>
          <t>36 Months</t>
        </is>
      </c>
      <c r="D18" s="8" t="inlineStr">
        <is>
          <t>48 Months</t>
        </is>
      </c>
      <c r="E18" s="8" t="inlineStr">
        <is>
          <t>60 Months</t>
        </is>
      </c>
      <c r="F18" s="8" t="inlineStr">
        <is>
          <t>72 Months</t>
        </is>
      </c>
    </row>
    <row r="19"/>
    <row r="20">
      <c r="A20" s="9" t="inlineStr">
        <is>
          <t>Monthly Payment</t>
        </is>
      </c>
      <c r="B20" s="10">
        <f>PMT($B$14/12,24,-$B$12)</f>
        <v/>
      </c>
      <c r="C20" s="10">
        <f>PMT($B$14/12,36,-$B$12)</f>
        <v/>
      </c>
      <c r="D20" s="10">
        <f>PMT($B$14/12,48,-$B$12)</f>
        <v/>
      </c>
      <c r="E20" s="10">
        <f>PMT($B$14/12,60,-$B$12)</f>
        <v/>
      </c>
      <c r="F20" s="10">
        <f>PMT($B$14/12,72,-$B$12)</f>
        <v/>
      </c>
    </row>
    <row r="21"/>
    <row r="22">
      <c r="A22" t="inlineStr">
        <is>
          <t>Total Payments</t>
        </is>
      </c>
      <c r="B22" s="11">
        <f>B20*24</f>
        <v/>
      </c>
      <c r="C22" s="11">
        <f>C20*36</f>
        <v/>
      </c>
      <c r="D22" s="11">
        <f>D20*48</f>
        <v/>
      </c>
      <c r="E22" s="11">
        <f>E20*60</f>
        <v/>
      </c>
      <c r="F22" s="11">
        <f>F20*72</f>
        <v/>
      </c>
    </row>
    <row r="23"/>
    <row r="24">
      <c r="A24" s="9" t="inlineStr">
        <is>
          <t>Total Interest Paid</t>
        </is>
      </c>
      <c r="B24" s="12">
        <f>B22-$B$12</f>
        <v/>
      </c>
      <c r="C24" s="12">
        <f>C22-$B$12</f>
        <v/>
      </c>
      <c r="D24" s="12">
        <f>D22-$B$12</f>
        <v/>
      </c>
      <c r="E24" s="12">
        <f>E22-$B$12</f>
        <v/>
      </c>
      <c r="F24" s="12">
        <f>F22-$B$12</f>
        <v/>
      </c>
    </row>
    <row r="25"/>
    <row r="26">
      <c r="A26" t="inlineStr">
        <is>
          <t>Interest as % of Loan</t>
        </is>
      </c>
      <c r="B26" s="13">
        <f>B24/$B$12</f>
        <v/>
      </c>
      <c r="C26" s="13">
        <f>C24/$B$12</f>
        <v/>
      </c>
      <c r="D26" s="13">
        <f>D24/$B$12</f>
        <v/>
      </c>
      <c r="E26" s="13">
        <f>E24/$B$12</f>
        <v/>
      </c>
      <c r="F26" s="13">
        <f>F24/$B$12</f>
        <v/>
      </c>
    </row>
    <row r="27"/>
    <row r="28">
      <c r="A28" s="9" t="inlineStr">
        <is>
          <t>Interest Saved vs 72mo</t>
        </is>
      </c>
      <c r="B28" s="14">
        <f>$F$24-B24</f>
        <v/>
      </c>
      <c r="C28" s="14">
        <f>$F$24-C24</f>
        <v/>
      </c>
      <c r="D28" s="14">
        <f>$F$24-D24</f>
        <v/>
      </c>
      <c r="E28" s="14">
        <f>$F$24-E24</f>
        <v/>
      </c>
      <c r="F28" s="14">
        <f>$F$24-F24</f>
        <v/>
      </c>
    </row>
    <row r="29"/>
    <row r="30">
      <c r="A30" t="inlineStr">
        <is>
          <t>Payment Difference vs 72mo</t>
        </is>
      </c>
      <c r="B30" s="11">
        <f>B20-$F$20</f>
        <v/>
      </c>
      <c r="C30" s="11">
        <f>C20-$F$20</f>
        <v/>
      </c>
      <c r="D30" s="11">
        <f>D20-$F$20</f>
        <v/>
      </c>
      <c r="E30" s="11">
        <f>E20-$F$20</f>
        <v/>
      </c>
      <c r="F30" s="11">
        <f>F20-$F$20</f>
        <v/>
      </c>
    </row>
    <row r="31"/>
    <row r="32">
      <c r="A32" s="15" t="inlineStr">
        <is>
          <t>EQUITY &amp; DEPRECIATION</t>
        </is>
      </c>
    </row>
    <row r="33"/>
    <row r="34">
      <c r="A34" t="inlineStr">
        <is>
          <t>Depreciation Rate (Annual)</t>
        </is>
      </c>
      <c r="B34" s="16" t="n">
        <v>0.15</v>
      </c>
    </row>
    <row r="35"/>
    <row r="36">
      <c r="A36" t="inlineStr">
        <is>
          <t>Vehicle Value at Loan End</t>
        </is>
      </c>
      <c r="B36" s="11">
        <f>$B$6*(1-$B$34)^(24/12)</f>
        <v/>
      </c>
      <c r="C36" s="11">
        <f>$B$6*(1-$B$34)^(36/12)</f>
        <v/>
      </c>
      <c r="D36" s="11">
        <f>$B$6*(1-$B$34)^(48/12)</f>
        <v/>
      </c>
      <c r="E36" s="11">
        <f>$B$6*(1-$B$34)^(60/12)</f>
        <v/>
      </c>
      <c r="F36" s="11">
        <f>$B$6*(1-$B$34)^(72/12)</f>
        <v/>
      </c>
    </row>
    <row r="37"/>
    <row r="38">
      <c r="A38" t="inlineStr">
        <is>
          <t>Loan Balance Remaining</t>
        </is>
      </c>
      <c r="B38" s="11" t="n">
        <v>0</v>
      </c>
      <c r="C38" s="11" t="n">
        <v>0</v>
      </c>
      <c r="D38" s="11" t="n">
        <v>0</v>
      </c>
      <c r="E38" s="11" t="n">
        <v>0</v>
      </c>
      <c r="F38" s="11" t="n">
        <v>0</v>
      </c>
    </row>
    <row r="39"/>
    <row r="40">
      <c r="A40" s="9" t="inlineStr">
        <is>
          <t>Equity Position</t>
        </is>
      </c>
      <c r="B40" s="14">
        <f>B36-B38</f>
        <v/>
      </c>
      <c r="C40" s="14">
        <f>C36-C38</f>
        <v/>
      </c>
      <c r="D40" s="14">
        <f>D36-D38</f>
        <v/>
      </c>
      <c r="E40" s="14">
        <f>E36-E38</f>
        <v/>
      </c>
      <c r="F40" s="14">
        <f>F36-F38</f>
        <v/>
      </c>
    </row>
    <row r="41"/>
    <row r="42">
      <c r="A42" t="inlineStr">
        <is>
          <t>Underwater Risk</t>
        </is>
      </c>
      <c r="B42" s="17">
        <f>IF(B40&lt;0,"HIGH","LOW")</f>
        <v/>
      </c>
      <c r="C42" s="17">
        <f>IF(C40&lt;0,"HIGH","LOW")</f>
        <v/>
      </c>
      <c r="D42" s="17">
        <f>IF(D40&lt;0,"HIGH","LOW")</f>
        <v/>
      </c>
      <c r="E42" s="17">
        <f>IF(E40&lt;0,"HIGH","LOW")</f>
        <v/>
      </c>
      <c r="F42" s="17">
        <f>IF(F40&lt;0,"HIGH","LOW")</f>
        <v/>
      </c>
    </row>
    <row r="43"/>
    <row r="44">
      <c r="A44" s="18" t="inlineStr">
        <is>
          <t>BEST VALUE ANALYSIS</t>
        </is>
      </c>
    </row>
    <row r="45"/>
    <row r="46">
      <c r="A46" s="9" t="inlineStr">
        <is>
          <t>Lowest Monthly Payment:</t>
        </is>
      </c>
      <c r="B46" s="19">
        <f>MIN(B20:F20)</f>
        <v/>
      </c>
      <c r="C46" s="20" t="inlineStr">
        <is>
          <t>(72 months)</t>
        </is>
      </c>
    </row>
    <row r="47">
      <c r="A47" s="9" t="inlineStr">
        <is>
          <t>Lowest Total Interest:</t>
        </is>
      </c>
      <c r="B47" s="19">
        <f>MIN(B24:F24)</f>
        <v/>
      </c>
      <c r="C47" s="20" t="inlineStr">
        <is>
          <t>(24 months)</t>
        </is>
      </c>
    </row>
    <row r="48"/>
    <row r="49">
      <c r="A49" s="9" t="inlineStr">
        <is>
          <t>Maximum Interest Savings:</t>
        </is>
      </c>
      <c r="B49" s="21">
        <f>MAX(B28:F28)</f>
        <v/>
      </c>
      <c r="C49" s="20" t="inlineStr">
        <is>
          <t>(24mo vs 72mo)</t>
        </is>
      </c>
    </row>
    <row r="50"/>
    <row r="51">
      <c r="A51" s="22" t="inlineStr">
        <is>
          <t>RECOMMENDED TERM</t>
        </is>
      </c>
    </row>
    <row r="52"/>
    <row r="53">
      <c r="A53" s="23" t="inlineStr">
        <is>
          <t>Best Overall Value:</t>
        </is>
      </c>
      <c r="B53" s="24" t="inlineStr">
        <is>
          <t>48 months</t>
        </is>
      </c>
      <c r="C53" s="20" t="inlineStr">
        <is>
          <t>Balance between affordable payment and reasonable interest</t>
        </is>
      </c>
    </row>
    <row r="54"/>
    <row r="55">
      <c r="A55" s="23" t="inlineStr">
        <is>
          <t>PROS &amp; CONS BY TERM LENGTH</t>
        </is>
      </c>
    </row>
    <row r="56"/>
    <row r="57">
      <c r="A57" s="25" t="inlineStr">
        <is>
          <t>SHORT TERM (24-36 months) PROS:</t>
        </is>
      </c>
    </row>
    <row r="58">
      <c r="A58" s="26" t="inlineStr">
        <is>
          <t>• Significantly lower total interest paid</t>
        </is>
      </c>
    </row>
    <row r="59">
      <c r="A59" s="26" t="inlineStr">
        <is>
          <t>• Build equity faster - less underwater risk</t>
        </is>
      </c>
    </row>
    <row r="60">
      <c r="A60" s="26" t="inlineStr">
        <is>
          <t>• Pay off loan before major repairs typically needed</t>
        </is>
      </c>
    </row>
    <row r="61">
      <c r="A61" s="26" t="inlineStr">
        <is>
          <t>• Own vehicle outright sooner - no payment freedom</t>
        </is>
      </c>
    </row>
    <row r="62">
      <c r="A62" s="26" t="inlineStr">
        <is>
          <t>• Better loan rates typically available</t>
        </is>
      </c>
    </row>
    <row r="63"/>
    <row r="64">
      <c r="A64" s="25" t="inlineStr">
        <is>
          <t>SHORT TERM CONS:</t>
        </is>
      </c>
    </row>
    <row r="65">
      <c r="A65" s="26" t="inlineStr">
        <is>
          <t>• Higher monthly payments strain budget</t>
        </is>
      </c>
    </row>
    <row r="66">
      <c r="A66" s="26" t="inlineStr">
        <is>
          <t>• Less flexibility for other financial goals</t>
        </is>
      </c>
    </row>
    <row r="67">
      <c r="A67" s="26" t="inlineStr">
        <is>
          <t>• May need to buy less expensive vehicle</t>
        </is>
      </c>
    </row>
    <row r="68"/>
    <row r="69">
      <c r="A69" s="25" t="inlineStr">
        <is>
          <t>LONG TERM (60-72 months) PROS:</t>
        </is>
      </c>
    </row>
    <row r="70">
      <c r="A70" s="26" t="inlineStr">
        <is>
          <t>• Lower monthly payments - easier on budget</t>
        </is>
      </c>
    </row>
    <row r="71">
      <c r="A71" s="26" t="inlineStr">
        <is>
          <t>• Can afford more expensive/better vehicle</t>
        </is>
      </c>
    </row>
    <row r="72">
      <c r="A72" s="26" t="inlineStr">
        <is>
          <t>• More cash flow for savings and emergencies</t>
        </is>
      </c>
    </row>
    <row r="73">
      <c r="A73" s="26" t="inlineStr">
        <is>
          <t>• Flexibility to make extra payments when able</t>
        </is>
      </c>
    </row>
    <row r="74"/>
    <row r="75">
      <c r="A75" s="25" t="inlineStr">
        <is>
          <t>LONG TERM CONS:</t>
        </is>
      </c>
    </row>
    <row r="76">
      <c r="A76" s="26" t="inlineStr">
        <is>
          <t>• Pay significantly more interest over loan life</t>
        </is>
      </c>
    </row>
    <row r="77">
      <c r="A77" s="26" t="inlineStr">
        <is>
          <t>• Higher risk of being underwater (owe more than value)</t>
        </is>
      </c>
    </row>
    <row r="78">
      <c r="A78" s="26" t="inlineStr">
        <is>
          <t>• May still owe money when major repairs needed</t>
        </is>
      </c>
    </row>
    <row r="79">
      <c r="A79" s="26" t="inlineStr">
        <is>
          <t>• Higher interest rates typically charged</t>
        </is>
      </c>
    </row>
    <row r="80">
      <c r="A80" s="26" t="inlineStr">
        <is>
          <t>• Temptation to buy more car than you can afford</t>
        </is>
      </c>
    </row>
    <row r="81"/>
    <row r="82">
      <c r="A82" s="23" t="inlineStr">
        <is>
          <t>KEY RECOMMENDATIONS</t>
        </is>
      </c>
    </row>
    <row r="83">
      <c r="A83" s="26" t="inlineStr">
        <is>
          <t>• Aim for 48-60 months for new cars, 36-48 for used cars</t>
        </is>
      </c>
    </row>
    <row r="84">
      <c r="A84" s="26" t="inlineStr">
        <is>
          <t>• Keep payment under 15% of monthly take-home income</t>
        </is>
      </c>
    </row>
    <row r="85">
      <c r="A85" s="26" t="inlineStr">
        <is>
          <t>• Avoid 72+ month terms unless absolutely necessary</t>
        </is>
      </c>
    </row>
    <row r="86">
      <c r="A86" s="26" t="inlineStr">
        <is>
          <t>• Consider making extra principal payments to shorten term</t>
        </is>
      </c>
    </row>
    <row r="87">
      <c r="A87" s="26" t="inlineStr">
        <is>
          <t>• Don't extend term just to afford a more expensive car</t>
        </is>
      </c>
    </row>
    <row r="88">
      <c r="A88" s="26" t="inlineStr">
        <is>
          <t>• Shorter terms = less interest, faster equity, lower risk</t>
        </is>
      </c>
    </row>
  </sheetData>
  <mergeCells count="40">
    <mergeCell ref="A16:F16"/>
    <mergeCell ref="A84:F84"/>
    <mergeCell ref="A66:F66"/>
    <mergeCell ref="A80:F80"/>
    <mergeCell ref="A75:F75"/>
    <mergeCell ref="A55:F55"/>
    <mergeCell ref="A86:F86"/>
    <mergeCell ref="A57:F57"/>
    <mergeCell ref="A2:F2"/>
    <mergeCell ref="A71:F71"/>
    <mergeCell ref="C53:F53"/>
    <mergeCell ref="A85:F85"/>
    <mergeCell ref="C47:D47"/>
    <mergeCell ref="A76:F76"/>
    <mergeCell ref="A32:F32"/>
    <mergeCell ref="A4:F4"/>
    <mergeCell ref="A62:F62"/>
    <mergeCell ref="A72:F72"/>
    <mergeCell ref="A65:F65"/>
    <mergeCell ref="C46:D46"/>
    <mergeCell ref="A44:F44"/>
    <mergeCell ref="A67:F67"/>
    <mergeCell ref="A58:F58"/>
    <mergeCell ref="A83:F83"/>
    <mergeCell ref="A77:F77"/>
    <mergeCell ref="A64:F64"/>
    <mergeCell ref="A59:F59"/>
    <mergeCell ref="A73:F73"/>
    <mergeCell ref="A51:F51"/>
    <mergeCell ref="A82:F82"/>
    <mergeCell ref="A60:F60"/>
    <mergeCell ref="A1:F1"/>
    <mergeCell ref="A70:F70"/>
    <mergeCell ref="A79:F79"/>
    <mergeCell ref="A61:F61"/>
    <mergeCell ref="A88:F88"/>
    <mergeCell ref="A78:F78"/>
    <mergeCell ref="A69:F69"/>
    <mergeCell ref="A87:F87"/>
    <mergeCell ref="C49:D4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2026-02-02T10:06:05Z</dcterms:created>
  <dcterms:modified xmlns:dcterms="http://purl.org/dc/terms/" xmlns:xsi="http://www.w3.org/2001/XMLSchema-instance" xsi:type="dcterms:W3CDTF">2026-02-02T10:06:05Z</dcterms:modified>
</cp:coreProperties>
</file>