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otal Cost of Ownershi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$#,##0.00"/>
    <numFmt numFmtId="165" formatCode="$#,##0"/>
    <numFmt numFmtId="166" formatCode="$0.000"/>
    <numFmt numFmtId="167" formatCode="0.0%"/>
  </numFmts>
  <fonts count="14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sz val="10"/>
    </font>
    <font>
      <b val="1"/>
      <color rgb="00FFFFFF"/>
      <sz val="12"/>
    </font>
    <font>
      <b val="1"/>
    </font>
    <font>
      <b val="1"/>
      <sz val="11"/>
    </font>
    <font>
      <b val="1"/>
      <sz val="9"/>
    </font>
    <font>
      <b val="1"/>
      <sz val="10"/>
    </font>
    <font>
      <i val="1"/>
      <sz val="9"/>
    </font>
    <font>
      <b val="1"/>
      <sz val="13"/>
    </font>
    <font>
      <b val="1"/>
      <sz val="14"/>
    </font>
    <font>
      <b val="1"/>
      <color rgb="00006100"/>
    </font>
    <font>
      <b val="1"/>
      <color rgb="00FFFFFF"/>
      <sz val="11"/>
    </font>
    <font>
      <sz val="9"/>
    </font>
  </fonts>
  <fills count="12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4472C4"/>
        <bgColor rgb="004472C4"/>
      </patternFill>
    </fill>
    <fill>
      <patternFill patternType="solid">
        <fgColor rgb="00FFF2CC"/>
        <bgColor rgb="00FFF2CC"/>
      </patternFill>
    </fill>
    <fill>
      <patternFill patternType="solid">
        <fgColor rgb="00E2EFDA"/>
        <bgColor rgb="00E2EFDA"/>
      </patternFill>
    </fill>
    <fill>
      <patternFill patternType="solid">
        <fgColor rgb="00C6EFCE"/>
        <bgColor rgb="00C6EFCE"/>
      </patternFill>
    </fill>
    <fill>
      <patternFill patternType="solid">
        <fgColor rgb="0070AD47"/>
        <bgColor rgb="0070AD47"/>
      </patternFill>
    </fill>
    <fill>
      <patternFill patternType="solid">
        <fgColor rgb="00D9E1F2"/>
        <bgColor rgb="00D9E1F2"/>
      </patternFill>
    </fill>
    <fill>
      <patternFill patternType="solid">
        <fgColor rgb="00FFE699"/>
        <bgColor rgb="00FFE699"/>
      </patternFill>
    </fill>
    <fill>
      <patternFill patternType="solid">
        <fgColor rgb="00ED7D31"/>
        <bgColor rgb="00ED7D31"/>
      </patternFill>
    </fill>
    <fill>
      <patternFill patternType="solid">
        <fgColor rgb="005B9BD5"/>
        <bgColor rgb="005B9BD5"/>
      </patternFill>
    </fill>
  </fills>
  <borders count="7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 style="medium"/>
      <right style="medium"/>
      <top style="medium"/>
      <bottom style="medium"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3" borderId="0" pivotButton="0" quotePrefix="0" xfId="0"/>
    <xf numFmtId="0" fontId="0" fillId="4" borderId="1" pivotButton="0" quotePrefix="0" xfId="0"/>
    <xf numFmtId="0" fontId="0" fillId="0" borderId="4" pivotButton="0" quotePrefix="0" xfId="0"/>
    <xf numFmtId="0" fontId="0" fillId="0" borderId="5" pivotButton="0" quotePrefix="0" xfId="0"/>
    <xf numFmtId="164" fontId="0" fillId="4" borderId="1" pivotButton="0" quotePrefix="0" xfId="0"/>
    <xf numFmtId="10" fontId="0" fillId="4" borderId="1" pivotButton="0" quotePrefix="0" xfId="0"/>
    <xf numFmtId="164" fontId="4" fillId="5" borderId="1" pivotButton="0" quotePrefix="0" xfId="0"/>
    <xf numFmtId="164" fontId="5" fillId="6" borderId="6" pivotButton="0" quotePrefix="0" xfId="0"/>
    <xf numFmtId="9" fontId="0" fillId="4" borderId="1" pivotButton="0" quotePrefix="0" xfId="0"/>
    <xf numFmtId="0" fontId="3" fillId="7" borderId="0" pivotButton="0" quotePrefix="0" xfId="0"/>
    <xf numFmtId="0" fontId="6" fillId="8" borderId="1" applyAlignment="1" pivotButton="0" quotePrefix="0" xfId="0">
      <alignment horizontal="center" wrapText="1"/>
    </xf>
    <xf numFmtId="165" fontId="0" fillId="5" borderId="1" applyAlignment="1" pivotButton="0" quotePrefix="0" xfId="0">
      <alignment horizontal="center"/>
    </xf>
    <xf numFmtId="165" fontId="4" fillId="9" borderId="1" applyAlignment="1" pivotButton="0" quotePrefix="0" xfId="0">
      <alignment horizontal="center"/>
    </xf>
    <xf numFmtId="0" fontId="7" fillId="0" borderId="0" pivotButton="0" quotePrefix="0" xfId="0"/>
    <xf numFmtId="165" fontId="7" fillId="6" borderId="6" applyAlignment="1" pivotButton="0" quotePrefix="0" xfId="0">
      <alignment horizontal="center"/>
    </xf>
    <xf numFmtId="165" fontId="5" fillId="9" borderId="6" applyAlignment="1" pivotButton="0" quotePrefix="0" xfId="0">
      <alignment horizontal="center"/>
    </xf>
    <xf numFmtId="0" fontId="3" fillId="10" borderId="0" pivotButton="0" quotePrefix="0" xfId="0"/>
    <xf numFmtId="0" fontId="8" fillId="0" borderId="0" pivotButton="0" quotePrefix="0" xfId="0"/>
    <xf numFmtId="164" fontId="0" fillId="5" borderId="1" pivotButton="0" quotePrefix="0" xfId="0"/>
    <xf numFmtId="0" fontId="9" fillId="0" borderId="0" pivotButton="0" quotePrefix="0" xfId="0"/>
    <xf numFmtId="164" fontId="10" fillId="9" borderId="6" pivotButton="0" quotePrefix="0" xfId="0"/>
    <xf numFmtId="164" fontId="11" fillId="5" borderId="1" pivotButton="0" quotePrefix="0" xfId="0"/>
    <xf numFmtId="164" fontId="10" fillId="6" borderId="6" pivotButton="0" quotePrefix="0" xfId="0"/>
    <xf numFmtId="0" fontId="12" fillId="11" borderId="0" pivotButton="0" quotePrefix="0" xfId="0"/>
    <xf numFmtId="166" fontId="0" fillId="5" borderId="1" pivotButton="0" quotePrefix="0" xfId="0"/>
    <xf numFmtId="167" fontId="0" fillId="5" borderId="1" pivotButton="0" quotePrefix="0" xfId="0"/>
    <xf numFmtId="0" fontId="5" fillId="0" borderId="0" pivotButton="0" quotePrefix="0" xfId="0"/>
    <xf numFmtId="0" fontId="1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8"/>
  <sheetViews>
    <sheetView workbookViewId="0">
      <selection activeCell="A1" sqref="A1"/>
    </sheetView>
  </sheetViews>
  <sheetFormatPr baseColWidth="8" defaultRowHeight="15"/>
  <cols>
    <col width="28" customWidth="1" min="1" max="1"/>
    <col width="1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</cols>
  <sheetData>
    <row r="1" ht="30" customHeight="1">
      <c r="A1" s="1" t="inlineStr">
        <is>
          <t>TOTAL COST OF OWNERSHIP CALCULATOR</t>
        </is>
      </c>
    </row>
    <row r="2">
      <c r="A2" s="2" t="inlineStr">
        <is>
          <t>Calculate the complete 5-year cost of buying and owning a vehicle</t>
        </is>
      </c>
    </row>
    <row r="4">
      <c r="A4" s="3" t="inlineStr">
        <is>
          <t>VEHICLE INFORMATION</t>
        </is>
      </c>
    </row>
    <row r="6">
      <c r="A6" t="inlineStr">
        <is>
          <t>Vehicle Make/Model/Year</t>
        </is>
      </c>
      <c r="B6" s="4" t="inlineStr">
        <is>
          <t>2024 Honda Accord</t>
        </is>
      </c>
      <c r="C6" s="5" t="n"/>
      <c r="D6" s="6" t="n"/>
    </row>
    <row r="7">
      <c r="A7" t="inlineStr">
        <is>
          <t>Purchase Price</t>
        </is>
      </c>
      <c r="B7" s="7" t="n">
        <v>32000</v>
      </c>
    </row>
    <row r="8">
      <c r="A8" t="inlineStr">
        <is>
          <t>Down Payment</t>
        </is>
      </c>
      <c r="B8" s="7" t="n">
        <v>5000</v>
      </c>
    </row>
    <row r="9">
      <c r="A9" t="inlineStr">
        <is>
          <t>Trade-In Value</t>
        </is>
      </c>
      <c r="B9" s="7" t="n">
        <v>3000</v>
      </c>
    </row>
    <row r="10">
      <c r="A10" t="inlineStr">
        <is>
          <t>Sales Tax Rate</t>
        </is>
      </c>
      <c r="B10" s="8" t="n">
        <v>0.07000000000000001</v>
      </c>
    </row>
    <row r="11">
      <c r="A11" t="inlineStr">
        <is>
          <t>Registration &amp; Fees</t>
        </is>
      </c>
      <c r="B11" s="7" t="n">
        <v>500</v>
      </c>
    </row>
    <row r="12"/>
    <row r="13">
      <c r="A13" s="3" t="inlineStr">
        <is>
          <t>FINANCING DETAILS</t>
        </is>
      </c>
    </row>
    <row r="14"/>
    <row r="15">
      <c r="A15" t="inlineStr">
        <is>
          <t>Interest Rate (APR)</t>
        </is>
      </c>
      <c r="B15" s="8" t="n">
        <v>6.5</v>
      </c>
    </row>
    <row r="16">
      <c r="A16" t="inlineStr">
        <is>
          <t>Loan Term (months)</t>
        </is>
      </c>
      <c r="B16" s="4" t="n">
        <v>60</v>
      </c>
    </row>
    <row r="17"/>
    <row r="18">
      <c r="A18" t="inlineStr">
        <is>
          <t>Amount Financed</t>
        </is>
      </c>
      <c r="B18" s="9">
        <f>(B7-B8-B9)*(1+B10)+B11</f>
        <v/>
      </c>
    </row>
    <row r="19">
      <c r="A19" t="inlineStr">
        <is>
          <t>Monthly Payment</t>
        </is>
      </c>
      <c r="B19" s="10">
        <f>PMT(B15/12,B16,-B18)</f>
        <v/>
      </c>
    </row>
    <row r="20"/>
    <row r="21">
      <c r="A21" s="3" t="inlineStr">
        <is>
          <t>ANNUAL OPERATING COSTS</t>
        </is>
      </c>
    </row>
    <row r="22"/>
    <row r="23">
      <c r="A23" t="inlineStr">
        <is>
          <t>Annual Insurance</t>
        </is>
      </c>
      <c r="B23" s="7" t="n">
        <v>1400</v>
      </c>
    </row>
    <row r="24">
      <c r="A24" t="inlineStr">
        <is>
          <t>Annual Maintenance (Year 1)</t>
        </is>
      </c>
      <c r="B24" s="7" t="n">
        <v>500</v>
      </c>
    </row>
    <row r="25">
      <c r="A25" t="inlineStr">
        <is>
          <t>Maintenance Increase per Year</t>
        </is>
      </c>
      <c r="B25" s="7" t="n">
        <v>200</v>
      </c>
    </row>
    <row r="26">
      <c r="A26" t="inlineStr">
        <is>
          <t>Annual Fuel Cost</t>
        </is>
      </c>
      <c r="B26" s="7" t="n">
        <v>1800</v>
      </c>
    </row>
    <row r="27">
      <c r="A27" t="inlineStr">
        <is>
          <t>Annual Registration Renewal</t>
        </is>
      </c>
      <c r="B27" s="7" t="n">
        <v>150</v>
      </c>
    </row>
    <row r="28"/>
    <row r="29">
      <c r="A29" s="3" t="inlineStr">
        <is>
          <t>DEPRECIATION</t>
        </is>
      </c>
    </row>
    <row r="30"/>
    <row r="31">
      <c r="A31" t="inlineStr">
        <is>
          <t>Year 1 Depreciation Rate</t>
        </is>
      </c>
      <c r="B31" s="11" t="n">
        <v>0.2</v>
      </c>
    </row>
    <row r="32">
      <c r="A32" t="inlineStr">
        <is>
          <t>Years 2-5 Depreciation Rate</t>
        </is>
      </c>
      <c r="B32" s="11" t="n">
        <v>0.15</v>
      </c>
    </row>
    <row r="33"/>
    <row r="34">
      <c r="A34" s="12" t="inlineStr">
        <is>
          <t>5-YEAR COST BREAKDOWN</t>
        </is>
      </c>
    </row>
    <row r="35"/>
    <row r="36">
      <c r="A36" s="13" t="inlineStr">
        <is>
          <t>Cost Category</t>
        </is>
      </c>
      <c r="B36" s="13" t="inlineStr">
        <is>
          <t>Year 1</t>
        </is>
      </c>
      <c r="C36" s="13" t="inlineStr">
        <is>
          <t>Year 2</t>
        </is>
      </c>
      <c r="D36" s="13" t="inlineStr">
        <is>
          <t>Year 3</t>
        </is>
      </c>
      <c r="E36" s="13" t="inlineStr">
        <is>
          <t>Year 4</t>
        </is>
      </c>
      <c r="F36" s="13" t="inlineStr">
        <is>
          <t>Year 5</t>
        </is>
      </c>
      <c r="G36" s="13" t="inlineStr">
        <is>
          <t>Total</t>
        </is>
      </c>
    </row>
    <row r="37"/>
    <row r="38">
      <c r="A38" t="inlineStr">
        <is>
          <t>Depreciation</t>
        </is>
      </c>
      <c r="B38" s="14">
        <f>$B$7*$B$31</f>
        <v/>
      </c>
      <c r="C38" s="14">
        <f>($B$7-SUM($B$38:B38))*$B$32</f>
        <v/>
      </c>
      <c r="D38" s="14">
        <f>($B$7-SUM($B$38:C38))*$B$32</f>
        <v/>
      </c>
      <c r="E38" s="14">
        <f>($B$7-SUM($B$38:D38))*$B$32</f>
        <v/>
      </c>
      <c r="F38" s="14">
        <f>($B$7-SUM($B$38:E38))*$B$32</f>
        <v/>
      </c>
      <c r="G38" s="15">
        <f>SUM(B38:F38)</f>
        <v/>
      </c>
    </row>
    <row r="39"/>
    <row r="40">
      <c r="A40" t="inlineStr">
        <is>
          <t>Financing (Interest)</t>
        </is>
      </c>
      <c r="B40" s="14">
        <f>CUMIPMT($B$15/12,$B$16,$B$18,1,12,0)*-1</f>
        <v/>
      </c>
      <c r="C40" s="14">
        <f>CUMIPMT($B$15/12,$B$16,$B$18,13,24,0)*-1</f>
        <v/>
      </c>
      <c r="D40" s="14">
        <f>CUMIPMT($B$15/12,$B$16,$B$18,25,36,0)*-1</f>
        <v/>
      </c>
      <c r="E40" s="14">
        <f>CUMIPMT($B$15/12,$B$16,$B$18,37,48,0)*-1</f>
        <v/>
      </c>
      <c r="F40" s="14">
        <f>CUMIPMT($B$15/12,$B$16,$B$18,49,60,0)*-1</f>
        <v/>
      </c>
      <c r="G40" s="15">
        <f>SUM(B40:F40)</f>
        <v/>
      </c>
    </row>
    <row r="41"/>
    <row r="42">
      <c r="A42" t="inlineStr">
        <is>
          <t>Insurance</t>
        </is>
      </c>
      <c r="B42" s="14">
        <f>$B$23</f>
        <v/>
      </c>
      <c r="C42" s="14">
        <f>$B$23</f>
        <v/>
      </c>
      <c r="D42" s="14">
        <f>$B$23</f>
        <v/>
      </c>
      <c r="E42" s="14">
        <f>$B$23</f>
        <v/>
      </c>
      <c r="F42" s="14">
        <f>$B$23</f>
        <v/>
      </c>
      <c r="G42" s="15">
        <f>SUM(B42:F42)</f>
        <v/>
      </c>
    </row>
    <row r="43"/>
    <row r="44">
      <c r="A44" t="inlineStr">
        <is>
          <t>Maintenance &amp; Repairs</t>
        </is>
      </c>
      <c r="B44" s="14">
        <f>$B$24+($B$25*(1-1))</f>
        <v/>
      </c>
      <c r="C44" s="14">
        <f>$B$24+($B$25*(2-1))</f>
        <v/>
      </c>
      <c r="D44" s="14">
        <f>$B$24+($B$25*(3-1))</f>
        <v/>
      </c>
      <c r="E44" s="14">
        <f>$B$24+($B$25*(4-1))</f>
        <v/>
      </c>
      <c r="F44" s="14">
        <f>$B$24+($B$25*(5-1))</f>
        <v/>
      </c>
      <c r="G44" s="15">
        <f>SUM(B44:F44)</f>
        <v/>
      </c>
    </row>
    <row r="45"/>
    <row r="46">
      <c r="A46" t="inlineStr">
        <is>
          <t>Fuel</t>
        </is>
      </c>
      <c r="B46" s="14">
        <f>$B$26</f>
        <v/>
      </c>
      <c r="C46" s="14">
        <f>$B$26</f>
        <v/>
      </c>
      <c r="D46" s="14">
        <f>$B$26</f>
        <v/>
      </c>
      <c r="E46" s="14">
        <f>$B$26</f>
        <v/>
      </c>
      <c r="F46" s="14">
        <f>$B$26</f>
        <v/>
      </c>
      <c r="G46" s="15">
        <f>SUM(B46:F46)</f>
        <v/>
      </c>
    </row>
    <row r="47"/>
    <row r="48">
      <c r="A48" t="inlineStr">
        <is>
          <t>Registration Fees</t>
        </is>
      </c>
      <c r="B48" s="14">
        <f>$B$27</f>
        <v/>
      </c>
      <c r="C48" s="14">
        <f>$B$27</f>
        <v/>
      </c>
      <c r="D48" s="14">
        <f>$B$27</f>
        <v/>
      </c>
      <c r="E48" s="14">
        <f>$B$27</f>
        <v/>
      </c>
      <c r="F48" s="14">
        <f>$B$27</f>
        <v/>
      </c>
      <c r="G48" s="15">
        <f>SUM(B48:F48)</f>
        <v/>
      </c>
    </row>
    <row r="49"/>
    <row r="50">
      <c r="A50" s="16" t="inlineStr">
        <is>
          <t>ANNUAL TOTAL</t>
        </is>
      </c>
      <c r="B50" s="17">
        <f>SUM(B38:B48)</f>
        <v/>
      </c>
      <c r="C50" s="17">
        <f>SUM(C38:C48)</f>
        <v/>
      </c>
      <c r="D50" s="17">
        <f>SUM(D38:D48)</f>
        <v/>
      </c>
      <c r="E50" s="17">
        <f>SUM(E38:E48)</f>
        <v/>
      </c>
      <c r="F50" s="17">
        <f>SUM(F38:F48)</f>
        <v/>
      </c>
      <c r="G50" s="18">
        <f>SUM(B50:F50)</f>
        <v/>
      </c>
    </row>
    <row r="51"/>
    <row r="52">
      <c r="A52" s="19" t="inlineStr">
        <is>
          <t>TCO SUMMARY</t>
        </is>
      </c>
    </row>
    <row r="53"/>
    <row r="54">
      <c r="A54" t="inlineStr">
        <is>
          <t>Initial Cash Outlay</t>
        </is>
      </c>
      <c r="B54" s="9">
        <f>B8+B11</f>
        <v/>
      </c>
      <c r="C54" s="20" t="inlineStr">
        <is>
          <t>(Down payment + fees)</t>
        </is>
      </c>
    </row>
    <row r="55">
      <c r="A55" t="inlineStr">
        <is>
          <t>Total Depreciation</t>
        </is>
      </c>
      <c r="B55" s="9">
        <f>G38</f>
        <v/>
      </c>
    </row>
    <row r="56">
      <c r="A56" t="inlineStr">
        <is>
          <t>Total Interest Paid</t>
        </is>
      </c>
      <c r="B56" s="9">
        <f>G40</f>
        <v/>
      </c>
    </row>
    <row r="57">
      <c r="A57" t="inlineStr">
        <is>
          <t>Total Insurance</t>
        </is>
      </c>
      <c r="B57" s="21">
        <f>G42</f>
        <v/>
      </c>
    </row>
    <row r="58">
      <c r="A58" t="inlineStr">
        <is>
          <t>Total Maintenance</t>
        </is>
      </c>
      <c r="B58" s="21">
        <f>G44</f>
        <v/>
      </c>
    </row>
    <row r="59">
      <c r="A59" t="inlineStr">
        <is>
          <t>Total Fuel</t>
        </is>
      </c>
      <c r="B59" s="21">
        <f>G46</f>
        <v/>
      </c>
    </row>
    <row r="60">
      <c r="A60" t="inlineStr">
        <is>
          <t>Total Registration</t>
        </is>
      </c>
      <c r="B60" s="21">
        <f>G48</f>
        <v/>
      </c>
    </row>
    <row r="61"/>
    <row r="62">
      <c r="A62" s="22" t="inlineStr">
        <is>
          <t>5-YEAR TOTAL COST</t>
        </is>
      </c>
      <c r="B62" s="23">
        <f>G50</f>
        <v/>
      </c>
    </row>
    <row r="63"/>
    <row r="64">
      <c r="A64" t="inlineStr">
        <is>
          <t>Estimated Resale Value</t>
        </is>
      </c>
      <c r="B64" s="24">
        <f>B7-G38</f>
        <v/>
      </c>
    </row>
    <row r="65"/>
    <row r="66">
      <c r="A66" s="22" t="inlineStr">
        <is>
          <t>NET COST (After Resale)</t>
        </is>
      </c>
      <c r="B66" s="25">
        <f>B62-B64</f>
        <v/>
      </c>
    </row>
    <row r="67"/>
    <row r="68">
      <c r="A68" s="26" t="inlineStr">
        <is>
          <t>COST ANALYSIS</t>
        </is>
      </c>
    </row>
    <row r="69"/>
    <row r="70">
      <c r="A70" t="inlineStr">
        <is>
          <t>Average Annual Cost</t>
        </is>
      </c>
      <c r="B70" s="9">
        <f>B62/5</f>
        <v/>
      </c>
    </row>
    <row r="71">
      <c r="A71" t="inlineStr">
        <is>
          <t>Average Monthly Cost</t>
        </is>
      </c>
      <c r="B71" s="9">
        <f>B70/12</f>
        <v/>
      </c>
    </row>
    <row r="72">
      <c r="A72" t="inlineStr">
        <is>
          <t>Cost Per Mile (12k mi/year)</t>
        </is>
      </c>
      <c r="B72" s="27">
        <f>B62/(12000*5)</f>
        <v/>
      </c>
    </row>
    <row r="73"/>
    <row r="74">
      <c r="A74" t="inlineStr">
        <is>
          <t>Depreciation % of Total Cost</t>
        </is>
      </c>
      <c r="B74" s="28">
        <f>B55/B62</f>
        <v/>
      </c>
    </row>
    <row r="75">
      <c r="A75" t="inlineStr">
        <is>
          <t>Operating Costs % of Total</t>
        </is>
      </c>
      <c r="B75" s="28">
        <f>(B57+B58+B59+B60)/B62</f>
        <v/>
      </c>
    </row>
    <row r="76">
      <c r="A76" t="inlineStr">
        <is>
          <t>Financing % of Total Cost</t>
        </is>
      </c>
      <c r="B76" s="28">
        <f>B56/B62</f>
        <v/>
      </c>
    </row>
    <row r="77"/>
    <row r="78">
      <c r="A78" s="29" t="inlineStr">
        <is>
          <t>KEY INSIGHTS &amp; TIPS</t>
        </is>
      </c>
    </row>
    <row r="79">
      <c r="A79" s="30" t="inlineStr">
        <is>
          <t>• Depreciation is typically the largest cost component (40-50% of TCO)</t>
        </is>
      </c>
    </row>
    <row r="80">
      <c r="A80" s="30" t="inlineStr">
        <is>
          <t>• New cars lose 20-30% value in first year, then 10-15% annually</t>
        </is>
      </c>
    </row>
    <row r="81">
      <c r="A81" s="30" t="inlineStr">
        <is>
          <t>• Operating costs (insurance, fuel, maintenance) are ongoing and predictable</t>
        </is>
      </c>
    </row>
    <row r="82">
      <c r="A82" s="30" t="inlineStr">
        <is>
          <t>• Maintenance costs typically increase $200-300 per year as vehicle ages</t>
        </is>
      </c>
    </row>
    <row r="83">
      <c r="A83" s="30" t="inlineStr">
        <is>
          <t>• Consider TCO when comparing vehicles - cheaper purchase ≠ lower total cost</t>
        </is>
      </c>
    </row>
    <row r="84">
      <c r="A84" s="30" t="inlineStr">
        <is>
          <t>• Vehicles with better resale value have lower net TCO</t>
        </is>
      </c>
    </row>
    <row r="85">
      <c r="A85" s="30" t="inlineStr">
        <is>
          <t>• Fuel-efficient vehicles save $500-1,500/year in operating costs</t>
        </is>
      </c>
    </row>
    <row r="86">
      <c r="A86" s="30" t="inlineStr">
        <is>
          <t>• Extended warranties may reduce maintenance costs but add upfront expense</t>
        </is>
      </c>
    </row>
    <row r="87">
      <c r="A87" s="30" t="inlineStr">
        <is>
          <t>• Luxury vehicles typically have higher insurance and maintenance costs</t>
        </is>
      </c>
    </row>
    <row r="88">
      <c r="A88" s="30" t="inlineStr">
        <is>
          <t>• Use TCO to budget accurately - average monthly cost is true ownership expense</t>
        </is>
      </c>
    </row>
  </sheetData>
  <mergeCells count="22">
    <mergeCell ref="A4:G4"/>
    <mergeCell ref="A29:G29"/>
    <mergeCell ref="A52:G52"/>
    <mergeCell ref="A81:G81"/>
    <mergeCell ref="A68:G68"/>
    <mergeCell ref="A13:G13"/>
    <mergeCell ref="C54:D54"/>
    <mergeCell ref="A34:G34"/>
    <mergeCell ref="A83:G83"/>
    <mergeCell ref="A82:G82"/>
    <mergeCell ref="B6:D6"/>
    <mergeCell ref="A1:G1"/>
    <mergeCell ref="A88:G88"/>
    <mergeCell ref="A79:G79"/>
    <mergeCell ref="A87:G87"/>
    <mergeCell ref="A78:G78"/>
    <mergeCell ref="A84:G84"/>
    <mergeCell ref="A80:G80"/>
    <mergeCell ref="A21:G21"/>
    <mergeCell ref="A2:G2"/>
    <mergeCell ref="A86:G86"/>
    <mergeCell ref="A85:G8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2026-02-02T10:54:41Z</dcterms:created>
  <dcterms:modified xmlns:dcterms="http://purl.org/dc/terms/" xmlns:xsi="http://www.w3.org/2001/XMLSchema-instance" xsi:type="dcterms:W3CDTF">2026-02-02T10:54:42Z</dcterms:modified>
</cp:coreProperties>
</file>