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terest Rate Sensitivity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$#,##0"/>
  </numFmts>
  <fonts count="10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sz val="10"/>
    </font>
    <font>
      <b val="1"/>
      <color rgb="00FFFFFF"/>
      <sz val="12"/>
    </font>
    <font>
      <b val="1"/>
      <sz val="11"/>
    </font>
    <font>
      <b val="1"/>
      <sz val="13"/>
    </font>
    <font>
      <b val="1"/>
    </font>
    <font>
      <b val="1"/>
      <sz val="9"/>
    </font>
    <font>
      <b val="1"/>
      <color rgb="00FFFFFF"/>
      <sz val="11"/>
    </font>
    <font>
      <sz val="9"/>
    </font>
  </fonts>
  <fills count="13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FFF2CC"/>
        <bgColor rgb="00FFF2CC"/>
      </patternFill>
    </fill>
    <fill>
      <patternFill patternType="solid">
        <fgColor rgb="00C6EFCE"/>
        <bgColor rgb="00C6EFCE"/>
      </patternFill>
    </fill>
    <fill>
      <patternFill patternType="solid">
        <fgColor rgb="00E2EFDA"/>
        <bgColor rgb="00E2EFDA"/>
      </patternFill>
    </fill>
    <fill>
      <patternFill patternType="solid">
        <fgColor rgb="0070AD47"/>
        <bgColor rgb="0070AD47"/>
      </patternFill>
    </fill>
    <fill>
      <patternFill patternType="solid">
        <fgColor rgb="00D9E1F2"/>
        <bgColor rgb="00D9E1F2"/>
      </patternFill>
    </fill>
    <fill>
      <patternFill patternType="solid">
        <fgColor rgb="00ED7D31"/>
        <bgColor rgb="00ED7D31"/>
      </patternFill>
    </fill>
    <fill>
      <patternFill patternType="solid">
        <fgColor rgb="005B9BD5"/>
        <bgColor rgb="005B9BD5"/>
      </patternFill>
    </fill>
    <fill>
      <patternFill patternType="solid">
        <fgColor rgb="009966CC"/>
        <bgColor rgb="009966CC"/>
      </patternFill>
    </fill>
    <fill>
      <patternFill patternType="solid">
        <fgColor rgb="00FCE4D6"/>
        <bgColor rgb="00FCE4D6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0" pivotButton="0" quotePrefix="0" xfId="0"/>
    <xf numFmtId="164" fontId="0" fillId="4" borderId="1" pivotButton="0" quotePrefix="0" xfId="0"/>
    <xf numFmtId="10" fontId="0" fillId="4" borderId="1" pivotButton="0" quotePrefix="0" xfId="0"/>
    <xf numFmtId="0" fontId="0" fillId="4" borderId="1" pivotButton="0" quotePrefix="0" xfId="0"/>
    <xf numFmtId="164" fontId="4" fillId="5" borderId="2" pivotButton="0" quotePrefix="0" xfId="0"/>
    <xf numFmtId="164" fontId="5" fillId="5" borderId="2" pivotButton="0" quotePrefix="0" xfId="0"/>
    <xf numFmtId="164" fontId="6" fillId="6" borderId="1" pivotButton="0" quotePrefix="0" xfId="0"/>
    <xf numFmtId="0" fontId="3" fillId="7" borderId="0" pivotButton="0" quotePrefix="0" xfId="0"/>
    <xf numFmtId="0" fontId="7" fillId="8" borderId="1" applyAlignment="1" pivotButton="0" quotePrefix="0" xfId="0">
      <alignment horizontal="center"/>
    </xf>
    <xf numFmtId="0" fontId="7" fillId="8" borderId="1" applyAlignment="1" pivotButton="0" quotePrefix="0" xfId="0">
      <alignment horizontal="center" wrapText="1"/>
    </xf>
    <xf numFmtId="10" fontId="0" fillId="0" borderId="1" applyAlignment="1" pivotButton="0" quotePrefix="0" xfId="0">
      <alignment horizontal="center"/>
    </xf>
    <xf numFmtId="164" fontId="0" fillId="6" borderId="1" applyAlignment="1" pivotButton="0" quotePrefix="0" xfId="0">
      <alignment horizontal="center"/>
    </xf>
    <xf numFmtId="165" fontId="0" fillId="6" borderId="1" applyAlignment="1" pivotButton="0" quotePrefix="0" xfId="0">
      <alignment horizontal="center"/>
    </xf>
    <xf numFmtId="165" fontId="0" fillId="5" borderId="1" applyAlignment="1" pivotButton="0" quotePrefix="0" xfId="0">
      <alignment horizontal="center"/>
    </xf>
    <xf numFmtId="0" fontId="3" fillId="9" borderId="0" pivotButton="0" quotePrefix="0" xfId="0"/>
    <xf numFmtId="10" fontId="0" fillId="6" borderId="1" applyAlignment="1" pivotButton="0" quotePrefix="0" xfId="0">
      <alignment horizontal="center"/>
    </xf>
    <xf numFmtId="164" fontId="0" fillId="5" borderId="1" applyAlignment="1" pivotButton="0" quotePrefix="0" xfId="0">
      <alignment horizontal="center"/>
    </xf>
    <xf numFmtId="0" fontId="3" fillId="10" borderId="0" pivotButton="0" quotePrefix="0" xfId="0"/>
    <xf numFmtId="0" fontId="0" fillId="0" borderId="1" applyAlignment="1" pivotButton="0" quotePrefix="0" xfId="0">
      <alignment horizontal="center"/>
    </xf>
    <xf numFmtId="0" fontId="8" fillId="11" borderId="0" pivotButton="0" quotePrefix="0" xfId="0"/>
    <xf numFmtId="165" fontId="0" fillId="12" borderId="1" applyAlignment="1" pivotButton="0" quotePrefix="0" xfId="0">
      <alignment horizontal="center"/>
    </xf>
    <xf numFmtId="0" fontId="4" fillId="0" borderId="0" pivotButton="0" quotePrefix="0" xfId="0"/>
    <xf numFmtId="0" fontId="9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80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 ht="30" customHeight="1">
      <c r="A1" s="1" t="inlineStr">
        <is>
          <t>INTEREST RATE SENSITIVITY CALCULATOR</t>
        </is>
      </c>
    </row>
    <row r="2">
      <c r="A2" s="2" t="inlineStr">
        <is>
          <t>See how different interest rates impact your monthly payment and total loan cost</t>
        </is>
      </c>
    </row>
    <row r="4">
      <c r="A4" s="3" t="inlineStr">
        <is>
          <t>LOAN INFORMATION</t>
        </is>
      </c>
    </row>
    <row r="6">
      <c r="A6" t="inlineStr">
        <is>
          <t>Vehicle Price</t>
        </is>
      </c>
      <c r="B6" s="4" t="n">
        <v>30000</v>
      </c>
    </row>
    <row r="7">
      <c r="A7" t="inlineStr">
        <is>
          <t>Down Payment</t>
        </is>
      </c>
      <c r="B7" s="4" t="n">
        <v>5000</v>
      </c>
    </row>
    <row r="8">
      <c r="A8" t="inlineStr">
        <is>
          <t>Trade-In Value</t>
        </is>
      </c>
      <c r="B8" s="4" t="n">
        <v>3000</v>
      </c>
    </row>
    <row r="9">
      <c r="A9" t="inlineStr">
        <is>
          <t>Sales Tax Rate</t>
        </is>
      </c>
      <c r="B9" s="5" t="n">
        <v>0.07000000000000001</v>
      </c>
    </row>
    <row r="10">
      <c r="A10" t="inlineStr">
        <is>
          <t>Fees &amp; Other Costs</t>
        </is>
      </c>
      <c r="B10" s="4" t="n">
        <v>500</v>
      </c>
    </row>
    <row r="11"/>
    <row r="12">
      <c r="A12" t="inlineStr">
        <is>
          <t>Loan Term (months)</t>
        </is>
      </c>
      <c r="B12" s="6" t="n">
        <v>60</v>
      </c>
    </row>
    <row r="13"/>
    <row r="14">
      <c r="A14" t="inlineStr">
        <is>
          <t>Amount to Finance</t>
        </is>
      </c>
      <c r="B14" s="7">
        <f>(B6-B7-B8)+(B6*B9)+B10</f>
        <v/>
      </c>
    </row>
    <row r="15"/>
    <row r="16">
      <c r="A16" s="3" t="inlineStr">
        <is>
          <t>YOUR INTEREST RATE</t>
        </is>
      </c>
    </row>
    <row r="17"/>
    <row r="18">
      <c r="A18" t="inlineStr">
        <is>
          <t>Your Interest Rate (Annual %)</t>
        </is>
      </c>
      <c r="B18" s="5" t="n">
        <v>6.5</v>
      </c>
    </row>
    <row r="19"/>
    <row r="20">
      <c r="A20" t="inlineStr">
        <is>
          <t>Your Monthly Payment</t>
        </is>
      </c>
      <c r="B20" s="8">
        <f>PMT(B18/12,B12,-B14)</f>
        <v/>
      </c>
    </row>
    <row r="21">
      <c r="A21" t="inlineStr">
        <is>
          <t>Total Amount Paid</t>
        </is>
      </c>
      <c r="B21" s="9">
        <f>B20*B12</f>
        <v/>
      </c>
    </row>
    <row r="22">
      <c r="A22" t="inlineStr">
        <is>
          <t>Total Interest Paid</t>
        </is>
      </c>
      <c r="B22" s="9">
        <f>B21-B14</f>
        <v/>
      </c>
    </row>
    <row r="23"/>
    <row r="24">
      <c r="A24" s="10" t="inlineStr">
        <is>
          <t>RATE COMPARISON SCENARIOS</t>
        </is>
      </c>
    </row>
    <row r="25"/>
    <row r="26">
      <c r="A26" s="11" t="inlineStr">
        <is>
          <t>Interest Rate</t>
        </is>
      </c>
      <c r="B26" s="12" t="inlineStr">
        <is>
          <t>Monthly Payment</t>
        </is>
      </c>
      <c r="C26" s="12" t="inlineStr">
        <is>
          <t>Total Paid</t>
        </is>
      </c>
      <c r="D26" s="12" t="inlineStr">
        <is>
          <t>Total Interest</t>
        </is>
      </c>
      <c r="E26" s="12" t="inlineStr">
        <is>
          <t>vs Your Rate</t>
        </is>
      </c>
    </row>
    <row r="27">
      <c r="A27" s="13" t="n">
        <v>0.0299</v>
      </c>
      <c r="B27" s="14">
        <f>PMT(A27/12,$B$12,-$B$14)</f>
        <v/>
      </c>
      <c r="C27" s="15">
        <f>B27*$B$12</f>
        <v/>
      </c>
      <c r="D27" s="15">
        <f>C27-$B$14</f>
        <v/>
      </c>
      <c r="E27" s="16">
        <f>D27-$B$22</f>
        <v/>
      </c>
    </row>
    <row r="28">
      <c r="A28" s="13" t="n">
        <v>0.0399</v>
      </c>
      <c r="B28" s="14">
        <f>PMT(A28/12,$B$12,-$B$14)</f>
        <v/>
      </c>
      <c r="C28" s="15">
        <f>B28*$B$12</f>
        <v/>
      </c>
      <c r="D28" s="15">
        <f>C28-$B$14</f>
        <v/>
      </c>
      <c r="E28" s="16">
        <f>D28-$B$22</f>
        <v/>
      </c>
    </row>
    <row r="29">
      <c r="A29" s="13" t="n">
        <v>0.0499</v>
      </c>
      <c r="B29" s="14">
        <f>PMT(A29/12,$B$12,-$B$14)</f>
        <v/>
      </c>
      <c r="C29" s="15">
        <f>B29*$B$12</f>
        <v/>
      </c>
      <c r="D29" s="15">
        <f>C29-$B$14</f>
        <v/>
      </c>
      <c r="E29" s="16">
        <f>D29-$B$22</f>
        <v/>
      </c>
    </row>
    <row r="30">
      <c r="A30" s="13" t="n">
        <v>0.0599</v>
      </c>
      <c r="B30" s="14">
        <f>PMT(A30/12,$B$12,-$B$14)</f>
        <v/>
      </c>
      <c r="C30" s="15">
        <f>B30*$B$12</f>
        <v/>
      </c>
      <c r="D30" s="15">
        <f>C30-$B$14</f>
        <v/>
      </c>
      <c r="E30" s="16">
        <f>D30-$B$22</f>
        <v/>
      </c>
    </row>
    <row r="31">
      <c r="A31" s="13" t="n">
        <v>0.0699</v>
      </c>
      <c r="B31" s="14">
        <f>PMT(A31/12,$B$12,-$B$14)</f>
        <v/>
      </c>
      <c r="C31" s="15">
        <f>B31*$B$12</f>
        <v/>
      </c>
      <c r="D31" s="15">
        <f>C31-$B$14</f>
        <v/>
      </c>
      <c r="E31" s="16">
        <f>D31-$B$22</f>
        <v/>
      </c>
    </row>
    <row r="32">
      <c r="A32" s="13" t="n">
        <v>0.0799</v>
      </c>
      <c r="B32" s="14">
        <f>PMT(A32/12,$B$12,-$B$14)</f>
        <v/>
      </c>
      <c r="C32" s="15">
        <f>B32*$B$12</f>
        <v/>
      </c>
      <c r="D32" s="15">
        <f>C32-$B$14</f>
        <v/>
      </c>
      <c r="E32" s="16">
        <f>D32-$B$22</f>
        <v/>
      </c>
    </row>
    <row r="33">
      <c r="A33" s="13" t="n">
        <v>0.08990000000000001</v>
      </c>
      <c r="B33" s="14">
        <f>PMT(A33/12,$B$12,-$B$14)</f>
        <v/>
      </c>
      <c r="C33" s="15">
        <f>B33*$B$12</f>
        <v/>
      </c>
      <c r="D33" s="15">
        <f>C33-$B$14</f>
        <v/>
      </c>
      <c r="E33" s="16">
        <f>D33-$B$22</f>
        <v/>
      </c>
    </row>
    <row r="34">
      <c r="A34" s="13" t="n">
        <v>0.0999</v>
      </c>
      <c r="B34" s="14">
        <f>PMT(A34/12,$B$12,-$B$14)</f>
        <v/>
      </c>
      <c r="C34" s="15">
        <f>B34*$B$12</f>
        <v/>
      </c>
      <c r="D34" s="15">
        <f>C34-$B$14</f>
        <v/>
      </c>
      <c r="E34" s="16">
        <f>D34-$B$22</f>
        <v/>
      </c>
    </row>
    <row r="35">
      <c r="A35" s="13" t="n">
        <v>0.1099</v>
      </c>
      <c r="B35" s="14">
        <f>PMT(A35/12,$B$12,-$B$14)</f>
        <v/>
      </c>
      <c r="C35" s="15">
        <f>B35*$B$12</f>
        <v/>
      </c>
      <c r="D35" s="15">
        <f>C35-$B$14</f>
        <v/>
      </c>
      <c r="E35" s="16">
        <f>D35-$B$22</f>
        <v/>
      </c>
    </row>
    <row r="36">
      <c r="A36" s="13" t="n">
        <v>0.1199</v>
      </c>
      <c r="B36" s="14">
        <f>PMT(A36/12,$B$12,-$B$14)</f>
        <v/>
      </c>
      <c r="C36" s="15">
        <f>B36*$B$12</f>
        <v/>
      </c>
      <c r="D36" s="15">
        <f>C36-$B$14</f>
        <v/>
      </c>
      <c r="E36" s="16">
        <f>D36-$B$22</f>
        <v/>
      </c>
    </row>
    <row r="37">
      <c r="A37" s="13" t="n">
        <v>0.1299</v>
      </c>
      <c r="B37" s="14">
        <f>PMT(A37/12,$B$12,-$B$14)</f>
        <v/>
      </c>
      <c r="C37" s="15">
        <f>B37*$B$12</f>
        <v/>
      </c>
      <c r="D37" s="15">
        <f>C37-$B$14</f>
        <v/>
      </c>
      <c r="E37" s="16">
        <f>D37-$B$22</f>
        <v/>
      </c>
    </row>
    <row r="38">
      <c r="A38" s="13" t="n">
        <v>0.1499</v>
      </c>
      <c r="B38" s="14">
        <f>PMT(A38/12,$B$12,-$B$14)</f>
        <v/>
      </c>
      <c r="C38" s="15">
        <f>B38*$B$12</f>
        <v/>
      </c>
      <c r="D38" s="15">
        <f>C38-$B$14</f>
        <v/>
      </c>
      <c r="E38" s="16">
        <f>D38-$B$22</f>
        <v/>
      </c>
    </row>
    <row r="39"/>
    <row r="40">
      <c r="A40" s="17" t="inlineStr">
        <is>
          <t>RATE CHANGE IMPACT</t>
        </is>
      </c>
    </row>
    <row r="41"/>
    <row r="42">
      <c r="A42" s="11" t="inlineStr">
        <is>
          <t>Rate Change</t>
        </is>
      </c>
      <c r="B42" s="12" t="inlineStr">
        <is>
          <t>New Rate</t>
        </is>
      </c>
      <c r="C42" s="12" t="inlineStr">
        <is>
          <t>Monthly Payment</t>
        </is>
      </c>
      <c r="D42" s="12" t="inlineStr">
        <is>
          <t>Payment Change</t>
        </is>
      </c>
      <c r="E42" s="12" t="inlineStr">
        <is>
          <t>Interest Change</t>
        </is>
      </c>
    </row>
    <row r="43">
      <c r="A43" s="13" t="n">
        <v>-0.02</v>
      </c>
      <c r="B43" s="18">
        <f>$B$18+A43</f>
        <v/>
      </c>
      <c r="C43" s="14">
        <f>PMT(B43/12,$B$12,-$B$14)</f>
        <v/>
      </c>
      <c r="D43" s="19">
        <f>C43-$B$20</f>
        <v/>
      </c>
      <c r="E43" s="16">
        <f>((C43*$B$12)-$B$14)-$B$22</f>
        <v/>
      </c>
    </row>
    <row r="44">
      <c r="A44" s="13" t="n">
        <v>-0.015</v>
      </c>
      <c r="B44" s="18">
        <f>$B$18+A44</f>
        <v/>
      </c>
      <c r="C44" s="14">
        <f>PMT(B44/12,$B$12,-$B$14)</f>
        <v/>
      </c>
      <c r="D44" s="19">
        <f>C44-$B$20</f>
        <v/>
      </c>
      <c r="E44" s="16">
        <f>((C44*$B$12)-$B$14)-$B$22</f>
        <v/>
      </c>
    </row>
    <row r="45">
      <c r="A45" s="13" t="n">
        <v>-0.01</v>
      </c>
      <c r="B45" s="18">
        <f>$B$18+A45</f>
        <v/>
      </c>
      <c r="C45" s="14">
        <f>PMT(B45/12,$B$12,-$B$14)</f>
        <v/>
      </c>
      <c r="D45" s="19">
        <f>C45-$B$20</f>
        <v/>
      </c>
      <c r="E45" s="16">
        <f>((C45*$B$12)-$B$14)-$B$22</f>
        <v/>
      </c>
    </row>
    <row r="46">
      <c r="A46" s="13" t="n">
        <v>-0.005</v>
      </c>
      <c r="B46" s="18">
        <f>$B$18+A46</f>
        <v/>
      </c>
      <c r="C46" s="14">
        <f>PMT(B46/12,$B$12,-$B$14)</f>
        <v/>
      </c>
      <c r="D46" s="19">
        <f>C46-$B$20</f>
        <v/>
      </c>
      <c r="E46" s="16">
        <f>((C46*$B$12)-$B$14)-$B$22</f>
        <v/>
      </c>
    </row>
    <row r="47">
      <c r="A47" s="13" t="n">
        <v>0.005</v>
      </c>
      <c r="B47" s="18">
        <f>$B$18+A47</f>
        <v/>
      </c>
      <c r="C47" s="14">
        <f>PMT(B47/12,$B$12,-$B$14)</f>
        <v/>
      </c>
      <c r="D47" s="19">
        <f>C47-$B$20</f>
        <v/>
      </c>
      <c r="E47" s="16">
        <f>((C47*$B$12)-$B$14)-$B$22</f>
        <v/>
      </c>
    </row>
    <row r="48">
      <c r="A48" s="13" t="n">
        <v>0.01</v>
      </c>
      <c r="B48" s="18">
        <f>$B$18+A48</f>
        <v/>
      </c>
      <c r="C48" s="14">
        <f>PMT(B48/12,$B$12,-$B$14)</f>
        <v/>
      </c>
      <c r="D48" s="19">
        <f>C48-$B$20</f>
        <v/>
      </c>
      <c r="E48" s="16">
        <f>((C48*$B$12)-$B$14)-$B$22</f>
        <v/>
      </c>
    </row>
    <row r="49">
      <c r="A49" s="13" t="n">
        <v>0.015</v>
      </c>
      <c r="B49" s="18">
        <f>$B$18+A49</f>
        <v/>
      </c>
      <c r="C49" s="14">
        <f>PMT(B49/12,$B$12,-$B$14)</f>
        <v/>
      </c>
      <c r="D49" s="19">
        <f>C49-$B$20</f>
        <v/>
      </c>
      <c r="E49" s="16">
        <f>((C49*$B$12)-$B$14)-$B$22</f>
        <v/>
      </c>
    </row>
    <row r="50">
      <c r="A50" s="13" t="n">
        <v>0.02</v>
      </c>
      <c r="B50" s="18">
        <f>$B$18+A50</f>
        <v/>
      </c>
      <c r="C50" s="14">
        <f>PMT(B50/12,$B$12,-$B$14)</f>
        <v/>
      </c>
      <c r="D50" s="19">
        <f>C50-$B$20</f>
        <v/>
      </c>
      <c r="E50" s="16">
        <f>((C50*$B$12)-$B$14)-$B$22</f>
        <v/>
      </c>
    </row>
    <row r="51"/>
    <row r="52">
      <c r="A52" s="20" t="inlineStr">
        <is>
          <t>LOAN TERM COMPARISON</t>
        </is>
      </c>
    </row>
    <row r="53"/>
    <row r="54">
      <c r="A54" s="11" t="inlineStr">
        <is>
          <t>Loan Term</t>
        </is>
      </c>
      <c r="B54" s="12" t="inlineStr">
        <is>
          <t>Monthly Payment</t>
        </is>
      </c>
      <c r="C54" s="12" t="inlineStr">
        <is>
          <t>Total Paid</t>
        </is>
      </c>
      <c r="D54" s="12" t="inlineStr">
        <is>
          <t>Total Interest</t>
        </is>
      </c>
      <c r="E54" s="12" t="inlineStr">
        <is>
          <t>Interest Saved</t>
        </is>
      </c>
    </row>
    <row r="55">
      <c r="A55" s="21" t="inlineStr">
        <is>
          <t>24 months</t>
        </is>
      </c>
      <c r="B55" s="14">
        <f>PMT($B$18/12,24,-$B$14)</f>
        <v/>
      </c>
      <c r="C55" s="15">
        <f>B55*24</f>
        <v/>
      </c>
      <c r="D55" s="15">
        <f>C55-$B$14</f>
        <v/>
      </c>
      <c r="E55" s="16">
        <f>$B$22-D55</f>
        <v/>
      </c>
    </row>
    <row r="56">
      <c r="A56" s="21" t="inlineStr">
        <is>
          <t>36 months</t>
        </is>
      </c>
      <c r="B56" s="14">
        <f>PMT($B$18/12,36,-$B$14)</f>
        <v/>
      </c>
      <c r="C56" s="15">
        <f>B56*36</f>
        <v/>
      </c>
      <c r="D56" s="15">
        <f>C56-$B$14</f>
        <v/>
      </c>
      <c r="E56" s="16">
        <f>$B$22-D56</f>
        <v/>
      </c>
    </row>
    <row r="57">
      <c r="A57" s="21" t="inlineStr">
        <is>
          <t>48 months</t>
        </is>
      </c>
      <c r="B57" s="14">
        <f>PMT($B$18/12,48,-$B$14)</f>
        <v/>
      </c>
      <c r="C57" s="15">
        <f>B57*48</f>
        <v/>
      </c>
      <c r="D57" s="15">
        <f>C57-$B$14</f>
        <v/>
      </c>
      <c r="E57" s="16">
        <f>$B$22-D57</f>
        <v/>
      </c>
    </row>
    <row r="58">
      <c r="A58" s="21" t="inlineStr">
        <is>
          <t>60 months</t>
        </is>
      </c>
      <c r="B58" s="14">
        <f>PMT($B$18/12,60,-$B$14)</f>
        <v/>
      </c>
      <c r="C58" s="15">
        <f>B58*60</f>
        <v/>
      </c>
      <c r="D58" s="15">
        <f>C58-$B$14</f>
        <v/>
      </c>
      <c r="E58" s="16">
        <f>$B$22-D58</f>
        <v/>
      </c>
    </row>
    <row r="59">
      <c r="A59" s="21" t="inlineStr">
        <is>
          <t>72 months</t>
        </is>
      </c>
      <c r="B59" s="14">
        <f>PMT($B$18/12,72,-$B$14)</f>
        <v/>
      </c>
      <c r="C59" s="15">
        <f>B59*72</f>
        <v/>
      </c>
      <c r="D59" s="15">
        <f>C59-$B$14</f>
        <v/>
      </c>
      <c r="E59" s="16">
        <f>$B$22-D59</f>
        <v/>
      </c>
    </row>
    <row r="60">
      <c r="A60" s="21" t="inlineStr">
        <is>
          <t>84 months</t>
        </is>
      </c>
      <c r="B60" s="14">
        <f>PMT($B$18/12,84,-$B$14)</f>
        <v/>
      </c>
      <c r="C60" s="15">
        <f>B60*84</f>
        <v/>
      </c>
      <c r="D60" s="15">
        <f>C60-$B$14</f>
        <v/>
      </c>
      <c r="E60" s="16">
        <f>$B$22-D60</f>
        <v/>
      </c>
    </row>
    <row r="61"/>
    <row r="62">
      <c r="A62" s="22" t="inlineStr">
        <is>
          <t>CREDIT SCORE IMPACT</t>
        </is>
      </c>
    </row>
    <row r="63"/>
    <row r="64">
      <c r="A64" s="11" t="inlineStr">
        <is>
          <t>Credit Score Range</t>
        </is>
      </c>
      <c r="B64" s="12" t="inlineStr">
        <is>
          <t>Typical APR Range</t>
        </is>
      </c>
      <c r="C64" s="12" t="inlineStr">
        <is>
          <t>Avg Monthly Payment</t>
        </is>
      </c>
      <c r="D64" s="12" t="inlineStr">
        <is>
          <t>Total Interest</t>
        </is>
      </c>
      <c r="E64" s="12" t="inlineStr">
        <is>
          <t>vs Excellent</t>
        </is>
      </c>
    </row>
    <row r="65">
      <c r="A65" s="21" t="inlineStr">
        <is>
          <t>Excellent (720+)</t>
        </is>
      </c>
      <c r="B65" s="18" t="n">
        <v>0.045</v>
      </c>
      <c r="C65" s="14">
        <f>PMT(B65/12,$B$12,-$B$14)</f>
        <v/>
      </c>
      <c r="D65" s="15">
        <f>(C65*$B$12)-$B$14</f>
        <v/>
      </c>
      <c r="E65" s="23">
        <f>D65-D$65</f>
        <v/>
      </c>
    </row>
    <row r="66">
      <c r="A66" s="21" t="inlineStr">
        <is>
          <t>Good (690-719)</t>
        </is>
      </c>
      <c r="B66" s="18" t="n">
        <v>0.06</v>
      </c>
      <c r="C66" s="14">
        <f>PMT(B66/12,$B$12,-$B$14)</f>
        <v/>
      </c>
      <c r="D66" s="15">
        <f>(C66*$B$12)-$B$14</f>
        <v/>
      </c>
      <c r="E66" s="23">
        <f>D66-D$65</f>
        <v/>
      </c>
    </row>
    <row r="67">
      <c r="A67" s="21" t="inlineStr">
        <is>
          <t>Fair (630-689)</t>
        </is>
      </c>
      <c r="B67" s="18" t="n">
        <v>0.09</v>
      </c>
      <c r="C67" s="14">
        <f>PMT(B67/12,$B$12,-$B$14)</f>
        <v/>
      </c>
      <c r="D67" s="15">
        <f>(C67*$B$12)-$B$14</f>
        <v/>
      </c>
      <c r="E67" s="23">
        <f>D67-D$65</f>
        <v/>
      </c>
    </row>
    <row r="68">
      <c r="A68" s="21" t="inlineStr">
        <is>
          <t>Poor (580-629)</t>
        </is>
      </c>
      <c r="B68" s="18" t="n">
        <v>0.13</v>
      </c>
      <c r="C68" s="14">
        <f>PMT(B68/12,$B$12,-$B$14)</f>
        <v/>
      </c>
      <c r="D68" s="15">
        <f>(C68*$B$12)-$B$14</f>
        <v/>
      </c>
      <c r="E68" s="23">
        <f>D68-D$65</f>
        <v/>
      </c>
    </row>
    <row r="69">
      <c r="A69" s="21" t="inlineStr">
        <is>
          <t>Very Poor (&lt;580)</t>
        </is>
      </c>
      <c r="B69" s="18" t="n">
        <v>0.16</v>
      </c>
      <c r="C69" s="14">
        <f>PMT(B69/12,$B$12,-$B$14)</f>
        <v/>
      </c>
      <c r="D69" s="15">
        <f>(C69*$B$12)-$B$14</f>
        <v/>
      </c>
      <c r="E69" s="23">
        <f>D69-D$65</f>
        <v/>
      </c>
    </row>
    <row r="70"/>
    <row r="71">
      <c r="A71" s="24" t="inlineStr">
        <is>
          <t>KEY INSIGHTS &amp; STRATEGIES</t>
        </is>
      </c>
    </row>
    <row r="72">
      <c r="A72" s="25" t="inlineStr">
        <is>
          <t>• Even a 0.5% rate difference can save hundreds or thousands over the loan term</t>
        </is>
      </c>
    </row>
    <row r="73">
      <c r="A73" s="25" t="inlineStr">
        <is>
          <t>• Shop around - get quotes from banks, credit unions, and online lenders</t>
        </is>
      </c>
    </row>
    <row r="74">
      <c r="A74" s="25" t="inlineStr">
        <is>
          <t>• Credit unions typically offer lower rates than banks or dealerships</t>
        </is>
      </c>
    </row>
    <row r="75">
      <c r="A75" s="25" t="inlineStr">
        <is>
          <t>• Improving your credit score by 30+ points can move you to a better rate tier</t>
        </is>
      </c>
    </row>
    <row r="76">
      <c r="A76" s="25" t="inlineStr">
        <is>
          <t>• Shorter loan terms have lower rates and save significantly on interest</t>
        </is>
      </c>
    </row>
    <row r="77">
      <c r="A77" s="25" t="inlineStr">
        <is>
          <t>• Get pre-approved before shopping to know your rate and negotiate better</t>
        </is>
      </c>
    </row>
    <row r="78">
      <c r="A78" s="25" t="inlineStr">
        <is>
          <t>• Multiple rate inquiries within 14-45 days count as one credit check</t>
        </is>
      </c>
    </row>
    <row r="79">
      <c r="A79" s="25" t="inlineStr">
        <is>
          <t>• Consider refinancing if rates drop 1% or more after your purchase</t>
        </is>
      </c>
    </row>
    <row r="80">
      <c r="A80" s="25" t="inlineStr">
        <is>
          <t>• Dealer financing may offer promotional 0% rates but compare total cost</t>
        </is>
      </c>
    </row>
  </sheetData>
  <mergeCells count="18">
    <mergeCell ref="A77:E77"/>
    <mergeCell ref="A4:E4"/>
    <mergeCell ref="A62:E62"/>
    <mergeCell ref="A78:E78"/>
    <mergeCell ref="A24:E24"/>
    <mergeCell ref="A2:E2"/>
    <mergeCell ref="A16:E16"/>
    <mergeCell ref="A52:E52"/>
    <mergeCell ref="A72:E72"/>
    <mergeCell ref="A73:E73"/>
    <mergeCell ref="A80:E80"/>
    <mergeCell ref="A76:E76"/>
    <mergeCell ref="A71:E71"/>
    <mergeCell ref="A1:E1"/>
    <mergeCell ref="A75:E75"/>
    <mergeCell ref="A74:E74"/>
    <mergeCell ref="A40:E40"/>
    <mergeCell ref="A79:E7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2026-02-02T09:39:27Z</dcterms:created>
  <dcterms:modified xmlns:dcterms="http://purl.org/dc/terms/" xmlns:xsi="http://www.w3.org/2001/XMLSchema-instance" xsi:type="dcterms:W3CDTF">2026-02-02T09:39:27Z</dcterms:modified>
</cp:coreProperties>
</file>