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se vs Bu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0000"/>
  </numFmts>
  <fonts count="13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</font>
    <font>
      <b val="1"/>
      <sz val="11"/>
    </font>
    <font>
      <b val="1"/>
      <sz val="12"/>
    </font>
    <font>
      <b val="1"/>
      <color rgb="00006100"/>
    </font>
    <font>
      <b val="1"/>
      <sz val="10"/>
    </font>
    <font>
      <b val="1"/>
      <sz val="13"/>
    </font>
    <font>
      <b val="1"/>
      <color rgb="00FFFFFF"/>
      <sz val="11"/>
    </font>
    <font>
      <b val="1"/>
      <color rgb="00006100"/>
      <sz val="12"/>
    </font>
    <font>
      <sz val="9"/>
    </font>
  </fonts>
  <fills count="13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70AD47"/>
        <bgColor rgb="0070AD47"/>
      </patternFill>
    </fill>
    <fill>
      <patternFill patternType="solid">
        <fgColor rgb="00E2EFDA"/>
        <bgColor rgb="00E2EFDA"/>
      </patternFill>
    </fill>
    <fill>
      <patternFill patternType="solid">
        <fgColor rgb="00C6EFCE"/>
        <bgColor rgb="00C6EFCE"/>
      </patternFill>
    </fill>
    <fill>
      <patternFill patternType="solid">
        <fgColor rgb="005B9BD5"/>
        <bgColor rgb="005B9BD5"/>
      </patternFill>
    </fill>
    <fill>
      <patternFill patternType="solid">
        <fgColor rgb="00D9E1F2"/>
        <bgColor rgb="00D9E1F2"/>
      </patternFill>
    </fill>
    <fill>
      <patternFill patternType="solid">
        <fgColor rgb="00ED7D31"/>
        <bgColor rgb="00ED7D31"/>
      </patternFill>
    </fill>
    <fill>
      <patternFill patternType="solid">
        <fgColor rgb="00FFE699"/>
        <bgColor rgb="00FFE699"/>
      </patternFill>
    </fill>
    <fill>
      <patternFill patternType="solid">
        <fgColor rgb="009966CC"/>
        <bgColor rgb="009966CC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164" fontId="0" fillId="4" borderId="1" pivotButton="0" quotePrefix="0" xfId="0"/>
    <xf numFmtId="10" fontId="0" fillId="4" borderId="1" pivotButton="0" quotePrefix="0" xfId="0"/>
    <xf numFmtId="0" fontId="0" fillId="4" borderId="1" pivotButton="0" quotePrefix="0" xfId="0"/>
    <xf numFmtId="9" fontId="0" fillId="4" borderId="1" pivotButton="0" quotePrefix="0" xfId="0"/>
    <xf numFmtId="165" fontId="0" fillId="4" borderId="1" pivotButton="0" quotePrefix="0" xfId="0"/>
    <xf numFmtId="0" fontId="3" fillId="5" borderId="0" pivotButton="0" quotePrefix="0" xfId="0"/>
    <xf numFmtId="164" fontId="0" fillId="6" borderId="1" pivotButton="0" quotePrefix="0" xfId="0"/>
    <xf numFmtId="164" fontId="4" fillId="6" borderId="1" pivotButton="0" quotePrefix="0" xfId="0"/>
    <xf numFmtId="0" fontId="5" fillId="0" borderId="0" pivotButton="0" quotePrefix="0" xfId="0"/>
    <xf numFmtId="164" fontId="6" fillId="7" borderId="2" pivotButton="0" quotePrefix="0" xfId="0"/>
    <xf numFmtId="0" fontId="3" fillId="8" borderId="0" pivotButton="0" quotePrefix="0" xfId="0"/>
    <xf numFmtId="164" fontId="6" fillId="9" borderId="2" pivotButton="0" quotePrefix="0" xfId="0"/>
    <xf numFmtId="164" fontId="7" fillId="6" borderId="1" pivotButton="0" quotePrefix="0" xfId="0"/>
    <xf numFmtId="0" fontId="3" fillId="10" borderId="0" pivotButton="0" quotePrefix="0" xfId="0"/>
    <xf numFmtId="0" fontId="8" fillId="7" borderId="1" applyAlignment="1" pivotButton="0" quotePrefix="0" xfId="0">
      <alignment horizontal="center"/>
    </xf>
    <xf numFmtId="0" fontId="8" fillId="9" borderId="1" applyAlignment="1" pivotButton="0" quotePrefix="0" xfId="0">
      <alignment horizontal="center"/>
    </xf>
    <xf numFmtId="0" fontId="8" fillId="11" borderId="1" applyAlignment="1" pivotButton="0" quotePrefix="0" xfId="0">
      <alignment horizontal="center"/>
    </xf>
    <xf numFmtId="0" fontId="6" fillId="0" borderId="0" pivotButton="0" quotePrefix="0" xfId="0"/>
    <xf numFmtId="164" fontId="9" fillId="7" borderId="2" pivotButton="0" quotePrefix="0" xfId="0"/>
    <xf numFmtId="164" fontId="9" fillId="9" borderId="2" pivotButton="0" quotePrefix="0" xfId="0"/>
    <xf numFmtId="164" fontId="9" fillId="11" borderId="2" pivotButton="0" quotePrefix="0" xfId="0"/>
    <xf numFmtId="0" fontId="10" fillId="12" borderId="0" pivotButton="0" quotePrefix="0" xfId="0"/>
    <xf numFmtId="0" fontId="4" fillId="0" borderId="0" pivotButton="0" quotePrefix="0" xfId="0"/>
    <xf numFmtId="0" fontId="11" fillId="11" borderId="2" applyAlignment="1" pivotButton="0" quotePrefix="0" xfId="0">
      <alignment horizontal="center"/>
    </xf>
    <xf numFmtId="164" fontId="5" fillId="6" borderId="1" pivotButton="0" quotePrefix="0" xfId="0"/>
    <xf numFmtId="0" fontId="8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LEASE VS BUY CALCULATOR</t>
        </is>
      </c>
    </row>
    <row r="2">
      <c r="A2" s="2" t="inlineStr">
        <is>
          <t>Compare total costs and make the best financial decision for your situation</t>
        </is>
      </c>
    </row>
    <row r="4">
      <c r="A4" s="3" t="inlineStr">
        <is>
          <t>VEHICLE INFORMATION</t>
        </is>
      </c>
    </row>
    <row r="6">
      <c r="A6" t="inlineStr">
        <is>
          <t>Vehicle MSRP</t>
        </is>
      </c>
      <c r="B6" s="4" t="n">
        <v>35000</v>
      </c>
    </row>
    <row r="7">
      <c r="A7" t="inlineStr">
        <is>
          <t>Negotiated Price</t>
        </is>
      </c>
      <c r="B7" s="4" t="n">
        <v>33000</v>
      </c>
    </row>
    <row r="8">
      <c r="A8" t="inlineStr">
        <is>
          <t>Sales Tax Rate</t>
        </is>
      </c>
      <c r="B8" s="5" t="n">
        <v>0.07000000000000001</v>
      </c>
    </row>
    <row r="9">
      <c r="A9" t="inlineStr">
        <is>
          <t>Registration &amp; Fees</t>
        </is>
      </c>
      <c r="B9" s="4" t="n">
        <v>500</v>
      </c>
    </row>
    <row r="10">
      <c r="A10" t="inlineStr">
        <is>
          <t>Trade-In Value</t>
        </is>
      </c>
      <c r="B10" s="4" t="n">
        <v>0</v>
      </c>
    </row>
    <row r="11">
      <c r="A11" t="inlineStr">
        <is>
          <t>Down Payment / Cap Reduction</t>
        </is>
      </c>
      <c r="B11" s="4" t="n">
        <v>3000</v>
      </c>
    </row>
    <row r="12"/>
    <row r="13">
      <c r="A13" s="3" t="inlineStr">
        <is>
          <t>LEASE TERMS</t>
        </is>
      </c>
    </row>
    <row r="14"/>
    <row r="15">
      <c r="A15" t="inlineStr">
        <is>
          <t>Lease Term (months)</t>
        </is>
      </c>
      <c r="B15" s="6" t="n">
        <v>36</v>
      </c>
    </row>
    <row r="16">
      <c r="A16" t="inlineStr">
        <is>
          <t>Annual Mileage Allowance</t>
        </is>
      </c>
      <c r="B16" s="6" t="n">
        <v>12000</v>
      </c>
    </row>
    <row r="17">
      <c r="A17" t="inlineStr">
        <is>
          <t>Residual Value %</t>
        </is>
      </c>
      <c r="B17" s="7" t="n">
        <v>0.6</v>
      </c>
    </row>
    <row r="18">
      <c r="A18" t="inlineStr">
        <is>
          <t>Money Factor</t>
        </is>
      </c>
      <c r="B18" s="8" t="n">
        <v>0.00125</v>
      </c>
    </row>
    <row r="19">
      <c r="A19" t="inlineStr">
        <is>
          <t>Acquisition Fee</t>
        </is>
      </c>
      <c r="B19" s="4" t="n">
        <v>650</v>
      </c>
    </row>
    <row r="20"/>
    <row r="21">
      <c r="A21" s="3" t="inlineStr">
        <is>
          <t>BUY/FINANCE TERMS</t>
        </is>
      </c>
    </row>
    <row r="22"/>
    <row r="23">
      <c r="A23" t="inlineStr">
        <is>
          <t>Loan Term (months)</t>
        </is>
      </c>
      <c r="B23" s="6" t="n">
        <v>60</v>
      </c>
    </row>
    <row r="24">
      <c r="A24" t="inlineStr">
        <is>
          <t>Interest Rate (APR)</t>
        </is>
      </c>
      <c r="B24" s="5" t="n">
        <v>6.5</v>
      </c>
    </row>
    <row r="25">
      <c r="A25" t="inlineStr">
        <is>
          <t>Expected Ownership (years)</t>
        </is>
      </c>
      <c r="B25" s="6" t="n">
        <v>5</v>
      </c>
    </row>
    <row r="26">
      <c r="A26" t="inlineStr">
        <is>
          <t>Depreciation Rate (Annual)</t>
        </is>
      </c>
      <c r="B26" s="7" t="n">
        <v>0.15</v>
      </c>
    </row>
    <row r="27"/>
    <row r="28">
      <c r="A28" s="3" t="inlineStr">
        <is>
          <t>OPERATING COSTS (ANNUAL)</t>
        </is>
      </c>
    </row>
    <row r="29"/>
    <row r="30">
      <c r="A30" t="inlineStr">
        <is>
          <t>Insurance</t>
        </is>
      </c>
      <c r="B30" s="4" t="n">
        <v>1400</v>
      </c>
    </row>
    <row r="31">
      <c r="A31" t="inlineStr">
        <is>
          <t>Maintenance &amp; Repairs</t>
        </is>
      </c>
      <c r="B31" s="4" t="n">
        <v>800</v>
      </c>
    </row>
    <row r="32">
      <c r="A32" t="inlineStr">
        <is>
          <t>Fuel</t>
        </is>
      </c>
      <c r="B32" s="4" t="n">
        <v>1800</v>
      </c>
    </row>
    <row r="33"/>
    <row r="34">
      <c r="A34" s="9" t="inlineStr">
        <is>
          <t>LEASE COST BREAKDOWN</t>
        </is>
      </c>
    </row>
    <row r="35"/>
    <row r="36">
      <c r="A36" t="inlineStr">
        <is>
          <t>Capitalized Cost</t>
        </is>
      </c>
      <c r="B36" s="10">
        <f>B7+B9+B19-B10-B11</f>
        <v/>
      </c>
    </row>
    <row r="37">
      <c r="A37" t="inlineStr">
        <is>
          <t>Residual Value</t>
        </is>
      </c>
      <c r="B37" s="10">
        <f>B6*B17</f>
        <v/>
      </c>
    </row>
    <row r="38">
      <c r="A38" t="inlineStr">
        <is>
          <t>Depreciation Fee</t>
        </is>
      </c>
      <c r="B38" s="10">
        <f>(B36-B37)/B15</f>
        <v/>
      </c>
    </row>
    <row r="39">
      <c r="A39" t="inlineStr">
        <is>
          <t>Rent Charge</t>
        </is>
      </c>
      <c r="B39" s="10">
        <f>(B36+B37)*B18</f>
        <v/>
      </c>
    </row>
    <row r="40">
      <c r="A40" t="inlineStr">
        <is>
          <t>Base Monthly Payment</t>
        </is>
      </c>
      <c r="B40" s="11">
        <f>B38+B39</f>
        <v/>
      </c>
    </row>
    <row r="41">
      <c r="A41" t="inlineStr">
        <is>
          <t>Monthly Tax</t>
        </is>
      </c>
      <c r="B41" s="10">
        <f>B40*B8</f>
        <v/>
      </c>
    </row>
    <row r="42"/>
    <row r="43">
      <c r="A43" s="12" t="inlineStr">
        <is>
          <t>Total Monthly Lease Payment</t>
        </is>
      </c>
      <c r="B43" s="13">
        <f>B40+B41</f>
        <v/>
      </c>
    </row>
    <row r="44"/>
    <row r="45">
      <c r="A45" s="14" t="inlineStr">
        <is>
          <t>BUY COST BREAKDOWN</t>
        </is>
      </c>
    </row>
    <row r="46"/>
    <row r="47">
      <c r="A47" t="inlineStr">
        <is>
          <t>Purchase Price + Tax</t>
        </is>
      </c>
      <c r="B47" s="10">
        <f>B7*(1+B8)</f>
        <v/>
      </c>
    </row>
    <row r="48">
      <c r="A48" t="inlineStr">
        <is>
          <t>Total with Fees</t>
        </is>
      </c>
      <c r="B48" s="10">
        <f>B47+B9</f>
        <v/>
      </c>
    </row>
    <row r="49">
      <c r="A49" t="inlineStr">
        <is>
          <t>Amount Financed</t>
        </is>
      </c>
      <c r="B49" s="11">
        <f>B48-B10-B11</f>
        <v/>
      </c>
    </row>
    <row r="50"/>
    <row r="51">
      <c r="A51" s="12" t="inlineStr">
        <is>
          <t>Monthly Loan Payment</t>
        </is>
      </c>
      <c r="B51" s="15">
        <f>PMT(B24/12,B23,-B49)</f>
        <v/>
      </c>
    </row>
    <row r="52">
      <c r="A52" t="inlineStr">
        <is>
          <t>Total Interest Paid</t>
        </is>
      </c>
      <c r="B52" s="10">
        <f>(B51*B23)-B49</f>
        <v/>
      </c>
    </row>
    <row r="53">
      <c r="A53" t="inlineStr">
        <is>
          <t>Resale Value (after ownership)</t>
        </is>
      </c>
      <c r="B53" s="16">
        <f>B7*(1-B26)^B25</f>
        <v/>
      </c>
    </row>
    <row r="54"/>
    <row r="55">
      <c r="A55" s="17" t="inlineStr">
        <is>
          <t>COST COMPARISON</t>
        </is>
      </c>
    </row>
    <row r="56">
      <c r="A56" t="inlineStr"/>
      <c r="B56" s="18" t="inlineStr">
        <is>
          <t>LEASE</t>
        </is>
      </c>
      <c r="C56" s="19" t="inlineStr">
        <is>
          <t>BUY</t>
        </is>
      </c>
      <c r="D56" s="20" t="inlineStr">
        <is>
          <t>Difference</t>
        </is>
      </c>
    </row>
    <row r="57"/>
    <row r="58">
      <c r="A58" t="inlineStr">
        <is>
          <t>Monthly Payment</t>
        </is>
      </c>
      <c r="B58" s="10">
        <f>B43</f>
        <v/>
      </c>
      <c r="C58" s="10">
        <f>B51</f>
        <v/>
      </c>
      <c r="D58" s="10">
        <f>C58-B58</f>
        <v/>
      </c>
    </row>
    <row r="59"/>
    <row r="60">
      <c r="A60" t="inlineStr">
        <is>
          <t>Initial Cash (Down + Fees)</t>
        </is>
      </c>
      <c r="B60" s="10">
        <f>B11+B19</f>
        <v/>
      </c>
      <c r="C60" s="10">
        <f>B11+B9</f>
        <v/>
      </c>
      <c r="D60" s="10">
        <f>C60-B60</f>
        <v/>
      </c>
    </row>
    <row r="61"/>
    <row r="62">
      <c r="A62" t="inlineStr">
        <is>
          <t>Total Payments (Lease/Loan)</t>
        </is>
      </c>
      <c r="B62" s="10">
        <f>B43*B15</f>
        <v/>
      </c>
      <c r="C62" s="10">
        <f>B51*B23</f>
        <v/>
      </c>
      <c r="D62" s="10">
        <f>C62-B62</f>
        <v/>
      </c>
    </row>
    <row r="63"/>
    <row r="64">
      <c r="A64" t="inlineStr">
        <is>
          <t>Insurance (over period)</t>
        </is>
      </c>
      <c r="B64" s="10">
        <f>B30*(B15/12)</f>
        <v/>
      </c>
      <c r="C64" s="10">
        <f>B30*B25</f>
        <v/>
      </c>
      <c r="D64" s="10">
        <f>C64-B64</f>
        <v/>
      </c>
    </row>
    <row r="65">
      <c r="A65" t="inlineStr">
        <is>
          <t>Maintenance (over period)</t>
        </is>
      </c>
      <c r="B65" s="10">
        <f>B31*(B15/12)</f>
        <v/>
      </c>
      <c r="C65" s="10">
        <f>B31*B25</f>
        <v/>
      </c>
      <c r="D65" s="10">
        <f>C65-B65</f>
        <v/>
      </c>
    </row>
    <row r="66">
      <c r="A66" t="inlineStr">
        <is>
          <t>Fuel (over period)</t>
        </is>
      </c>
      <c r="B66" s="10">
        <f>B32*(B15/12)</f>
        <v/>
      </c>
      <c r="C66" s="10">
        <f>B32*B25</f>
        <v/>
      </c>
      <c r="D66" s="10">
        <f>C66-B66</f>
        <v/>
      </c>
    </row>
    <row r="67"/>
    <row r="68">
      <c r="A68" t="inlineStr">
        <is>
          <t>Resale/Equity Value</t>
        </is>
      </c>
      <c r="B68" s="10" t="n">
        <v>0</v>
      </c>
      <c r="C68" s="16">
        <f>B53</f>
        <v/>
      </c>
      <c r="D68" s="16">
        <f>C68-B68</f>
        <v/>
      </c>
    </row>
    <row r="69"/>
    <row r="70">
      <c r="A70" s="21" t="inlineStr">
        <is>
          <t>TOTAL COST</t>
        </is>
      </c>
      <c r="B70" s="22">
        <f>B60+B62+B64+B65+B66-B68</f>
        <v/>
      </c>
      <c r="C70" s="23">
        <f>C60+C62+C64+C65+C66-C68</f>
        <v/>
      </c>
      <c r="D70" s="24">
        <f>B70-C70</f>
        <v/>
      </c>
    </row>
    <row r="71"/>
    <row r="72">
      <c r="A72" t="inlineStr">
        <is>
          <t>Average Cost Per Year</t>
        </is>
      </c>
      <c r="B72" s="11">
        <f>B70/(B15/12)</f>
        <v/>
      </c>
      <c r="C72" s="11">
        <f>C70/B25</f>
        <v/>
      </c>
      <c r="D72" s="10">
        <f>B72-C72</f>
        <v/>
      </c>
    </row>
    <row r="73"/>
    <row r="74">
      <c r="A74" s="25" t="inlineStr">
        <is>
          <t>DECISION FACTORS</t>
        </is>
      </c>
    </row>
    <row r="75"/>
    <row r="76">
      <c r="A76" s="26" t="inlineStr">
        <is>
          <t>Lower Total Cost:</t>
        </is>
      </c>
      <c r="B76" s="27">
        <f>IF(B70&lt;C70,"LEASE","BUY")</f>
        <v/>
      </c>
    </row>
    <row r="77">
      <c r="A77" s="26" t="inlineStr">
        <is>
          <t>Cost Difference:</t>
        </is>
      </c>
      <c r="B77" s="28">
        <f>ABS(D70)</f>
        <v/>
      </c>
    </row>
    <row r="78"/>
    <row r="79">
      <c r="A79" t="inlineStr">
        <is>
          <t>Ownership Equity (Buy Only):</t>
        </is>
      </c>
      <c r="B79" s="16">
        <f>C68</f>
        <v/>
      </c>
    </row>
    <row r="80">
      <c r="A80" t="inlineStr">
        <is>
          <t>Monthly Payment Difference:</t>
        </is>
      </c>
      <c r="B80" s="10">
        <f>D58</f>
        <v/>
      </c>
    </row>
    <row r="81"/>
    <row r="82">
      <c r="A82" s="12" t="inlineStr">
        <is>
          <t>PROS &amp; CONS</t>
        </is>
      </c>
    </row>
    <row r="83">
      <c r="A83" s="29" t="inlineStr">
        <is>
          <t>LEASING PROS:</t>
        </is>
      </c>
    </row>
    <row r="84">
      <c r="A84" s="30" t="inlineStr">
        <is>
          <t>• Lower monthly payments</t>
        </is>
      </c>
    </row>
    <row r="85">
      <c r="A85" s="30" t="inlineStr">
        <is>
          <t>• Drive a new car every few years with latest features</t>
        </is>
      </c>
    </row>
    <row r="86">
      <c r="A86" s="30" t="inlineStr">
        <is>
          <t>• Usually covered by warranty - lower maintenance costs</t>
        </is>
      </c>
    </row>
    <row r="87">
      <c r="A87" s="30" t="inlineStr">
        <is>
          <t>• No trade-in hassle at lease end</t>
        </is>
      </c>
    </row>
    <row r="88">
      <c r="A88" s="30" t="inlineStr">
        <is>
          <t>• Lower sales tax (pay only on lease payments)</t>
        </is>
      </c>
    </row>
    <row r="89"/>
    <row r="90">
      <c r="A90" s="29" t="inlineStr">
        <is>
          <t>LEASING CONS:</t>
        </is>
      </c>
    </row>
    <row r="91">
      <c r="A91" s="30" t="inlineStr">
        <is>
          <t>• No ownership equity - always have a payment</t>
        </is>
      </c>
    </row>
    <row r="92">
      <c r="A92" s="30" t="inlineStr">
        <is>
          <t>• Mileage restrictions and excess fees ($0.15-$0.30/mile)</t>
        </is>
      </c>
    </row>
    <row r="93">
      <c r="A93" s="30" t="inlineStr">
        <is>
          <t>• Wear and tear charges at lease end</t>
        </is>
      </c>
    </row>
    <row r="94">
      <c r="A94" s="30" t="inlineStr">
        <is>
          <t>• Early termination penalties can be expensive</t>
        </is>
      </c>
    </row>
    <row r="95">
      <c r="A95" s="30" t="inlineStr">
        <is>
          <t>• Gap insurance recommended (extra cost)</t>
        </is>
      </c>
    </row>
    <row r="96"/>
    <row r="97">
      <c r="A97" s="29" t="inlineStr">
        <is>
          <t>BUYING PROS:</t>
        </is>
      </c>
    </row>
    <row r="98">
      <c r="A98" s="30" t="inlineStr">
        <is>
          <t>• Build equity and own an asset</t>
        </is>
      </c>
    </row>
    <row r="99">
      <c r="A99" s="30" t="inlineStr">
        <is>
          <t>• No mileage restrictions</t>
        </is>
      </c>
    </row>
    <row r="100">
      <c r="A100" s="30" t="inlineStr">
        <is>
          <t>• Freedom to modify or customize</t>
        </is>
      </c>
    </row>
    <row r="101">
      <c r="A101" s="30" t="inlineStr">
        <is>
          <t>• Eventually payment-free ownership</t>
        </is>
      </c>
    </row>
    <row r="102">
      <c r="A102" s="30" t="inlineStr">
        <is>
          <t>• Can sell or trade anytime</t>
        </is>
      </c>
    </row>
    <row r="103"/>
    <row r="104">
      <c r="A104" s="29" t="inlineStr">
        <is>
          <t>BUYING CONS:</t>
        </is>
      </c>
    </row>
    <row r="105">
      <c r="A105" s="30" t="inlineStr">
        <is>
          <t>• Higher monthly payments</t>
        </is>
      </c>
    </row>
    <row r="106">
      <c r="A106" s="30" t="inlineStr">
        <is>
          <t>• Responsible for all maintenance and repairs after warranty</t>
        </is>
      </c>
    </row>
    <row r="107">
      <c r="A107" s="30" t="inlineStr">
        <is>
          <t>• Depreciation risk - car loses value over time</t>
        </is>
      </c>
    </row>
    <row r="108">
      <c r="A108" s="30" t="inlineStr">
        <is>
          <t>• Trade-in/selling hassle when ready for new car</t>
        </is>
      </c>
    </row>
    <row r="109">
      <c r="A109" s="30" t="inlineStr">
        <is>
          <t>• Higher upfront costs (down payment, taxes, fees)</t>
        </is>
      </c>
    </row>
  </sheetData>
  <mergeCells count="35">
    <mergeCell ref="A106:D106"/>
    <mergeCell ref="A91:D91"/>
    <mergeCell ref="A97:D97"/>
    <mergeCell ref="A4:D4"/>
    <mergeCell ref="A100:D100"/>
    <mergeCell ref="A109:D109"/>
    <mergeCell ref="A28:D28"/>
    <mergeCell ref="A93:D93"/>
    <mergeCell ref="A13:D13"/>
    <mergeCell ref="A102:D102"/>
    <mergeCell ref="A34:D34"/>
    <mergeCell ref="A83:D83"/>
    <mergeCell ref="A92:D92"/>
    <mergeCell ref="A82:D82"/>
    <mergeCell ref="A107:D107"/>
    <mergeCell ref="A98:D98"/>
    <mergeCell ref="A1:D1"/>
    <mergeCell ref="A45:D45"/>
    <mergeCell ref="A94:D94"/>
    <mergeCell ref="A88:D88"/>
    <mergeCell ref="A87:D87"/>
    <mergeCell ref="A99:D99"/>
    <mergeCell ref="A90:D90"/>
    <mergeCell ref="A84:D84"/>
    <mergeCell ref="A108:D108"/>
    <mergeCell ref="A74:D74"/>
    <mergeCell ref="A105:D105"/>
    <mergeCell ref="A101:D101"/>
    <mergeCell ref="A21:D21"/>
    <mergeCell ref="A55:D55"/>
    <mergeCell ref="A86:D86"/>
    <mergeCell ref="A104:D104"/>
    <mergeCell ref="A95:D95"/>
    <mergeCell ref="A2:D2"/>
    <mergeCell ref="A85:D8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2026-02-02T10:01:14Z</dcterms:created>
  <dcterms:modified xmlns:dcterms="http://purl.org/dc/terms/" xmlns:xsi="http://www.w3.org/2001/XMLSchema-instance" xsi:type="dcterms:W3CDTF">2026-02-02T10:01:15Z</dcterms:modified>
</cp:coreProperties>
</file>